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kumentumok\2019_Top_5_itp\190614_ih_nak_itp_KGY_hatarozat\"/>
    </mc:Choice>
  </mc:AlternateContent>
  <xr:revisionPtr revIDLastSave="0" documentId="13_ncr:1_{99437F2D-A750-4DAB-9998-45506037BAFD}" xr6:coauthVersionLast="43" xr6:coauthVersionMax="43" xr10:uidLastSave="{00000000-0000-0000-0000-000000000000}"/>
  <bookViews>
    <workbookView xWindow="1020" yWindow="864" windowWidth="22020" windowHeight="12096" tabRatio="601" xr2:uid="{00000000-000D-0000-FFFF-FFFF00000000}"/>
  </bookViews>
  <sheets>
    <sheet name="1.) Megye_ITP_3. fejezet" sheetId="2" r:id="rId1"/>
    <sheet name="2.) ÚJ_Megye_ITP_3.fej. folyt." sheetId="6" r:id="rId2"/>
    <sheet name="3.) Megye_ITP_4. fejezet" sheetId="3" r:id="rId3"/>
    <sheet name="4.) Megye_ITP_5. fejezet " sheetId="4" r:id="rId4"/>
  </sheets>
  <definedNames>
    <definedName name="_xlnm.Print_Titles" localSheetId="2">'3.) Megye_ITP_4. fejezet'!$B:$D,'3.) Megye_ITP_4. fejezet'!$28:$28</definedName>
    <definedName name="_xlnm.Print_Titles" localSheetId="3">'4.) Megye_ITP_5. fejezet '!$B:$D</definedName>
    <definedName name="_xlnm.Print_Area" localSheetId="0">'1.) Megye_ITP_3. fejezet'!$B$2:$O$22,'1.) Megye_ITP_3. fejezet'!$R$10:$T$21,'1.) Megye_ITP_3. fejezet'!$R$29:$U$44</definedName>
    <definedName name="_xlnm.Print_Area" localSheetId="1">'2.) ÚJ_Megye_ITP_3.fej. folyt.'!$B$2:$AR$89</definedName>
    <definedName name="_xlnm.Print_Area" localSheetId="2">'3.) Megye_ITP_4. fejezet'!$B$28:$T$71</definedName>
    <definedName name="_xlnm.Print_Area" localSheetId="3">'4.) Megye_ITP_5. fejezet '!$A$5:$U$26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G86" i="6" l="1"/>
  <c r="O21" i="2"/>
  <c r="N21" i="2"/>
  <c r="L21" i="2"/>
  <c r="K21" i="2"/>
  <c r="J21" i="2"/>
  <c r="I21" i="2"/>
  <c r="H21" i="2"/>
  <c r="G21" i="2"/>
  <c r="F21" i="2"/>
  <c r="E21" i="2"/>
  <c r="C21" i="2"/>
  <c r="C22" i="2"/>
  <c r="R27" i="4"/>
  <c r="G27" i="4"/>
  <c r="H27" i="4"/>
  <c r="I27" i="4"/>
  <c r="J27" i="4"/>
  <c r="K27" i="4"/>
  <c r="L27" i="4"/>
  <c r="M27" i="4"/>
  <c r="N27" i="4"/>
  <c r="O27" i="4"/>
  <c r="P27" i="4"/>
  <c r="Q27" i="4"/>
  <c r="S27" i="4"/>
  <c r="T27" i="4"/>
  <c r="U27" i="4"/>
  <c r="V27" i="4"/>
  <c r="P23" i="2" s="1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F27" i="4"/>
  <c r="AJ15" i="4"/>
  <c r="AJ16" i="4"/>
  <c r="AJ17" i="4"/>
  <c r="AJ18" i="4"/>
  <c r="AJ19" i="4"/>
  <c r="E19" i="4"/>
  <c r="AJ20" i="4"/>
  <c r="AJ21" i="4"/>
  <c r="E21" i="4"/>
  <c r="AJ22" i="4"/>
  <c r="AJ23" i="4"/>
  <c r="E23" i="4"/>
  <c r="AJ24" i="4"/>
  <c r="E24" i="4"/>
  <c r="AJ25" i="4"/>
  <c r="E25" i="4"/>
  <c r="AJ26" i="4"/>
  <c r="AJ14" i="4"/>
  <c r="I19" i="3"/>
  <c r="I18" i="3"/>
  <c r="I16" i="3"/>
  <c r="I15" i="3"/>
  <c r="F19" i="3"/>
  <c r="F18" i="3"/>
  <c r="F16" i="3"/>
  <c r="F15" i="3"/>
  <c r="I24" i="3"/>
  <c r="F24" i="3"/>
  <c r="E71" i="3"/>
  <c r="G71" i="3" s="1"/>
  <c r="C20" i="2"/>
  <c r="C24" i="2" s="1"/>
  <c r="O22" i="2"/>
  <c r="N22" i="2"/>
  <c r="M22" i="2"/>
  <c r="M24" i="2" s="1"/>
  <c r="K22" i="2"/>
  <c r="J22" i="2"/>
  <c r="I22" i="2"/>
  <c r="H22" i="2"/>
  <c r="G22" i="2"/>
  <c r="F22" i="2"/>
  <c r="E22" i="2"/>
  <c r="D22" i="2"/>
  <c r="D20" i="2"/>
  <c r="E20" i="2"/>
  <c r="F20" i="2"/>
  <c r="G20" i="2"/>
  <c r="H20" i="2"/>
  <c r="I20" i="2"/>
  <c r="J20" i="2"/>
  <c r="K20" i="2"/>
  <c r="L20" i="2"/>
  <c r="L24" i="2" s="1"/>
  <c r="N20" i="2"/>
  <c r="O20" i="2"/>
  <c r="E69" i="3"/>
  <c r="E63" i="3"/>
  <c r="E59" i="3"/>
  <c r="J60" i="3" s="1"/>
  <c r="E37" i="3"/>
  <c r="J37" i="3" s="1"/>
  <c r="E30" i="3"/>
  <c r="J31" i="3" s="1"/>
  <c r="E53" i="3"/>
  <c r="J56" i="3" s="1"/>
  <c r="E49" i="3"/>
  <c r="J49" i="3" s="1"/>
  <c r="E42" i="3"/>
  <c r="G42" i="3" s="1"/>
  <c r="E36" i="3"/>
  <c r="G36" i="3" s="1"/>
  <c r="E70" i="3"/>
  <c r="J70" i="3" s="1"/>
  <c r="E62" i="3"/>
  <c r="E35" i="3"/>
  <c r="J35" i="3" s="1"/>
  <c r="P14" i="2"/>
  <c r="D10" i="3" s="1"/>
  <c r="D11" i="3" s="1"/>
  <c r="F21" i="3"/>
  <c r="I21" i="3"/>
  <c r="G49" i="6"/>
  <c r="H81" i="6"/>
  <c r="F86" i="6"/>
  <c r="E86" i="6"/>
  <c r="F70" i="6"/>
  <c r="E70" i="6"/>
  <c r="G70" i="6"/>
  <c r="F19" i="6"/>
  <c r="G19" i="6"/>
  <c r="H19" i="6"/>
  <c r="E19" i="6"/>
  <c r="E36" i="6"/>
  <c r="F53" i="6"/>
  <c r="E53" i="6"/>
  <c r="G80" i="6"/>
  <c r="E80" i="6"/>
  <c r="F80" i="6"/>
  <c r="E64" i="6"/>
  <c r="H64" i="6" s="1"/>
  <c r="F47" i="6"/>
  <c r="E47" i="6"/>
  <c r="E30" i="6"/>
  <c r="H85" i="6"/>
  <c r="H13" i="6"/>
  <c r="G13" i="6"/>
  <c r="E13" i="6"/>
  <c r="F13" i="6"/>
  <c r="M18" i="2"/>
  <c r="S35" i="2" s="1"/>
  <c r="S34" i="2"/>
  <c r="H18" i="2"/>
  <c r="S33" i="2" s="1"/>
  <c r="G18" i="2"/>
  <c r="S32" i="2" s="1"/>
  <c r="C18" i="2"/>
  <c r="S31" i="2" s="1"/>
  <c r="E26" i="4"/>
  <c r="E22" i="4"/>
  <c r="E20" i="4"/>
  <c r="E18" i="4"/>
  <c r="AK18" i="4" s="1"/>
  <c r="E17" i="4"/>
  <c r="E16" i="4"/>
  <c r="AK16" i="4" s="1"/>
  <c r="E15" i="4"/>
  <c r="AK15" i="4" s="1"/>
  <c r="E14" i="4"/>
  <c r="E17" i="2"/>
  <c r="G17" i="2"/>
  <c r="G32" i="2" s="1"/>
  <c r="H17" i="2"/>
  <c r="H32" i="2" s="1"/>
  <c r="J17" i="2"/>
  <c r="J32" i="2" s="1"/>
  <c r="M32" i="2"/>
  <c r="O33" i="2"/>
  <c r="D33" i="2"/>
  <c r="E33" i="2"/>
  <c r="F33" i="2"/>
  <c r="G33" i="2"/>
  <c r="H33" i="2"/>
  <c r="I33" i="2"/>
  <c r="J33" i="2"/>
  <c r="K33" i="2"/>
  <c r="L33" i="2"/>
  <c r="M33" i="2"/>
  <c r="N33" i="2"/>
  <c r="C33" i="2"/>
  <c r="G50" i="6"/>
  <c r="H69" i="6"/>
  <c r="H83" i="6"/>
  <c r="H84" i="6"/>
  <c r="P16" i="2"/>
  <c r="C10" i="4"/>
  <c r="C9" i="4"/>
  <c r="C8" i="4"/>
  <c r="G48" i="6"/>
  <c r="G51" i="6"/>
  <c r="G52" i="6"/>
  <c r="I15" i="6"/>
  <c r="I14" i="6"/>
  <c r="I16" i="6"/>
  <c r="I17" i="6"/>
  <c r="I18" i="6"/>
  <c r="H67" i="6"/>
  <c r="H68" i="6"/>
  <c r="H82" i="6"/>
  <c r="H66" i="6"/>
  <c r="H65" i="6"/>
  <c r="C32" i="2"/>
  <c r="O17" i="2"/>
  <c r="O32" i="2" s="1"/>
  <c r="N17" i="2"/>
  <c r="N32" i="2" s="1"/>
  <c r="I17" i="2"/>
  <c r="I32" i="2" s="1"/>
  <c r="F17" i="2"/>
  <c r="F32" i="2" s="1"/>
  <c r="K17" i="2"/>
  <c r="K32" i="2" s="1"/>
  <c r="P15" i="2"/>
  <c r="L17" i="2"/>
  <c r="L32" i="2" s="1"/>
  <c r="J61" i="3"/>
  <c r="G52" i="3"/>
  <c r="J32" i="3"/>
  <c r="J57" i="3"/>
  <c r="J50" i="3"/>
  <c r="J34" i="3"/>
  <c r="E24" i="2" l="1"/>
  <c r="O24" i="2"/>
  <c r="G24" i="2"/>
  <c r="N24" i="2"/>
  <c r="N25" i="2" s="1"/>
  <c r="H24" i="2"/>
  <c r="H25" i="2" s="1"/>
  <c r="J39" i="3"/>
  <c r="F24" i="2"/>
  <c r="F25" i="2" s="1"/>
  <c r="D24" i="2"/>
  <c r="D25" i="2" s="1"/>
  <c r="K24" i="2"/>
  <c r="J24" i="2"/>
  <c r="J25" i="2" s="1"/>
  <c r="H70" i="6"/>
  <c r="G53" i="6"/>
  <c r="I24" i="2"/>
  <c r="I25" i="2" s="1"/>
  <c r="J36" i="3"/>
  <c r="G37" i="3"/>
  <c r="J52" i="3"/>
  <c r="J40" i="3"/>
  <c r="J38" i="3"/>
  <c r="J53" i="3"/>
  <c r="G55" i="3"/>
  <c r="J55" i="3"/>
  <c r="J54" i="3"/>
  <c r="C25" i="2"/>
  <c r="E25" i="2"/>
  <c r="AK26" i="4"/>
  <c r="AK22" i="4"/>
  <c r="G25" i="2"/>
  <c r="AK25" i="4"/>
  <c r="AK14" i="4"/>
  <c r="J44" i="3"/>
  <c r="AK24" i="4"/>
  <c r="AK19" i="4"/>
  <c r="M25" i="2"/>
  <c r="AK21" i="4"/>
  <c r="J47" i="3"/>
  <c r="J43" i="3"/>
  <c r="I13" i="6"/>
  <c r="J33" i="3"/>
  <c r="J30" i="3"/>
  <c r="P17" i="2"/>
  <c r="H86" i="6"/>
  <c r="J71" i="3"/>
  <c r="I19" i="6"/>
  <c r="AK23" i="4"/>
  <c r="J46" i="3"/>
  <c r="G60" i="3"/>
  <c r="G63" i="3"/>
  <c r="J42" i="3"/>
  <c r="J45" i="3"/>
  <c r="G33" i="3"/>
  <c r="J51" i="3"/>
  <c r="J59" i="3"/>
  <c r="E27" i="4"/>
  <c r="AK17" i="4"/>
  <c r="G47" i="6"/>
  <c r="H80" i="6"/>
  <c r="L25" i="2"/>
  <c r="P22" i="2"/>
  <c r="AK20" i="4"/>
  <c r="P20" i="2"/>
  <c r="AJ27" i="4"/>
  <c r="P21" i="2"/>
  <c r="I49" i="3"/>
  <c r="I60" i="3"/>
  <c r="I44" i="3"/>
  <c r="I39" i="3"/>
  <c r="I40" i="3"/>
  <c r="I70" i="3"/>
  <c r="I51" i="3"/>
  <c r="I32" i="3"/>
  <c r="I54" i="3"/>
  <c r="I53" i="3"/>
  <c r="I57" i="3"/>
  <c r="I46" i="3"/>
  <c r="I71" i="3"/>
  <c r="I42" i="3"/>
  <c r="I45" i="3"/>
  <c r="I56" i="3"/>
  <c r="I38" i="3"/>
  <c r="I66" i="3"/>
  <c r="I34" i="3"/>
  <c r="I52" i="3"/>
  <c r="I47" i="3"/>
  <c r="I59" i="3"/>
  <c r="I55" i="3"/>
  <c r="I65" i="3"/>
  <c r="I35" i="3"/>
  <c r="I43" i="3"/>
  <c r="I33" i="3"/>
  <c r="I64" i="3"/>
  <c r="I30" i="3"/>
  <c r="I61" i="3"/>
  <c r="I31" i="3"/>
  <c r="I67" i="3"/>
  <c r="I50" i="3"/>
  <c r="I37" i="3"/>
  <c r="I36" i="3"/>
  <c r="E32" i="2"/>
  <c r="P18" i="2"/>
  <c r="P24" i="2" l="1"/>
  <c r="AK27" i="4"/>
  <c r="P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Tóthné Nagyváradi Tímea</author>
  </authors>
  <commentList>
    <comment ref="H2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Tóthné Nagyváradi Tímea:</t>
        </r>
        <r>
          <rPr>
            <sz val="9"/>
            <color indexed="81"/>
            <rFont val="Tahoma"/>
            <family val="2"/>
            <charset val="238"/>
          </rPr>
          <t xml:space="preserve">
a 10%-os egyházinak nem 21,9 %-a, hanem 24,4 %-a fordítható új bölcsi létrehozására. Kérem feltünteni, hogy a fejlesztési cél valójában új bölcsi férőhelyet jelent.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Tóthné Nagyváradi Tímea</author>
  </authors>
  <commentList>
    <comment ref="J2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Tóthné Nagyváradi Tímea:</t>
        </r>
        <r>
          <rPr>
            <sz val="9"/>
            <color indexed="81"/>
            <rFont val="Tahoma"/>
            <charset val="1"/>
          </rPr>
          <t xml:space="preserve">
Nem lehet kevesebb a forrásarányostól a megyei vállalás. Mindenképp vállalni kell a 17-et. Esetleg oldalt meg lehet jegyezni, hogy ez miért jelent problémát.</t>
        </r>
      </text>
    </comment>
  </commentList>
</comments>
</file>

<file path=xl/sharedStrings.xml><?xml version="1.0" encoding="utf-8"?>
<sst xmlns="http://schemas.openxmlformats.org/spreadsheetml/2006/main" count="456" uniqueCount="203">
  <si>
    <t>Forrást biztosító Strukturális Alap megnevezése</t>
  </si>
  <si>
    <t xml:space="preserve">ERFA </t>
  </si>
  <si>
    <t>ESZA</t>
  </si>
  <si>
    <t xml:space="preserve">TOP
prioritás/egyedi célkitűzés
</t>
  </si>
  <si>
    <t>Kimeneti indikátor neve</t>
  </si>
  <si>
    <t>Mértékegysége</t>
  </si>
  <si>
    <t>TOP Célértéke (2023)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</si>
  <si>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</si>
  <si>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</si>
  <si>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</si>
  <si>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</si>
  <si>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</si>
  <si>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</si>
  <si>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</si>
  <si>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</si>
  <si>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</si>
  <si>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</si>
  <si>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</si>
  <si>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Fejlesztett, 0-3 éves gyermekek elhelyezését biztosító férőhelyek száma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</si>
  <si>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</si>
  <si>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</si>
  <si>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</si>
  <si>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</si>
  <si>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</si>
  <si>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</si>
  <si>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</si>
  <si>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</si>
  <si>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</si>
  <si>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</si>
  <si>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</si>
  <si>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</si>
  <si>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</si>
  <si>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</si>
  <si>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</si>
  <si>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</si>
  <si>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</si>
  <si>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t>Energiahatékonysági fejlesztések által elért primer energia felhasználás csökkenés</t>
  </si>
  <si>
    <t>PJ/év</t>
  </si>
  <si>
    <t>A megújuló energiaforrásból előállított energiamennyiség</t>
  </si>
  <si>
    <t>Jobb egészségügyi szolgáltatásokban részesülő lakosság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</si>
  <si>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</si>
  <si>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</si>
  <si>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</si>
  <si>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Helyreállított lakóegységek városi területeken</t>
  </si>
  <si>
    <t>lakóegység</t>
  </si>
  <si>
    <t>fő</t>
  </si>
  <si>
    <t>Szociális célú városrehabilitációval érintett akcióterületen élő lakosság száma</t>
  </si>
  <si>
    <t>A foglalkoztatási paktumok keretében munkaerőpiaci programokban résztvevők száma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</si>
  <si>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</si>
  <si>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</si>
  <si>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</si>
  <si>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Forráskeret felhasználási módok </t>
  </si>
  <si>
    <t xml:space="preserve">INDIKÁTOR VÁLLALÁSOK </t>
  </si>
  <si>
    <t xml:space="preserve">ÜTEMEZÉS  </t>
  </si>
  <si>
    <t>FORRÁSKERET ALLOKÁCIÓ 1.</t>
  </si>
  <si>
    <t>FORRÁSKERET ALLOKÁCIÓ 2.</t>
  </si>
  <si>
    <t>1né</t>
  </si>
  <si>
    <t>2.né</t>
  </si>
  <si>
    <t>3.né</t>
  </si>
  <si>
    <t>4.né</t>
  </si>
  <si>
    <t xml:space="preserve">intézkedésre eső összeg </t>
  </si>
  <si>
    <t>1. Térségi gazdasági környezet fejlesztése a foglalkoztatás elősegítésére</t>
  </si>
  <si>
    <t>2. Vállalkozásbarát, népességmegtartó településfejlesztés</t>
  </si>
  <si>
    <t>3. Alacsony széndioxid kibocsátású gazdaságra való áttérés kiemelten a városi területeken</t>
  </si>
  <si>
    <t>4. A helyi közösségi szolgáltatások  fejlesztése és a társadalmi együttműködés erősítése</t>
  </si>
  <si>
    <t>5. Megyei és helyi emberi erőforrás fejlesztések, foglalkoztatás-ösztönzés  és társadalmi együttműködés</t>
  </si>
  <si>
    <t>1.1. Helyi gazdasági infrastruktúra fejlesztése</t>
  </si>
  <si>
    <t>1.2. Társadalmi és környezeti szempontból fenntartható turizmusfejlesztés</t>
  </si>
  <si>
    <t>1.3. A gazdaságfejlesztést és a munkaerő mobilitás ösztönzését szolgáló közlekedésfejlesztés</t>
  </si>
  <si>
    <t>1.4. A foglalkoztatás segítése és az életminőség javítása családbarát, munkába állást segítő intézmények, közszolgáltatások fejlesztésével</t>
  </si>
  <si>
    <t>2.1. Gazdaságélénkítő és népességmegtartó településfejlesztés</t>
  </si>
  <si>
    <t>3.1. Fenntartható települési közlekedésfejlesztés</t>
  </si>
  <si>
    <t>3.2. Önkormányzatok energiahatékonyságának és a megújuló energia-felhasználás arányának növelése</t>
  </si>
  <si>
    <t>4.1. Egészségügyi alapellátás infrastrukturális fejlesztése</t>
  </si>
  <si>
    <t>4.2. A szociális alapszolgáltatások infrastruktúrájának bővítése, fejlesztése</t>
  </si>
  <si>
    <t>4.3. Leromlott városi területek rehabilitációja</t>
  </si>
  <si>
    <t>5.1. Foglalkoztatás-növelést célzó megyei és helyi foglalkoztatási együttműködések (paktumok)</t>
  </si>
  <si>
    <t xml:space="preserve">5.2. A társadalmi együttműködés erősítését szolgáló helyi szintű komplex programok </t>
  </si>
  <si>
    <t>5.3. Helyi közösségi programok megvalósítása</t>
  </si>
  <si>
    <t xml:space="preserve">TOP prioritások  </t>
  </si>
  <si>
    <t>TOP prioritások intézkedései</t>
  </si>
  <si>
    <t xml:space="preserve">TOP prioritások közötti forrásmegosztás (Mrd Ft) </t>
  </si>
  <si>
    <t xml:space="preserve">Az egyes TOP prioritásokon belüli intézkedések közötti forrásmegoszlás (Mrd Ft) </t>
  </si>
  <si>
    <t>Ellenőrzés</t>
  </si>
  <si>
    <t xml:space="preserve">Ellenőrzés </t>
  </si>
  <si>
    <t xml:space="preserve">Megye neve: </t>
  </si>
  <si>
    <t xml:space="preserve">Fejlesztési cél </t>
  </si>
  <si>
    <t xml:space="preserve">Földrajzi célterület </t>
  </si>
  <si>
    <t>3.1. Fenntartható települési közlekedés-fejlesztés</t>
  </si>
  <si>
    <t xml:space="preserve">Ellenőrzés: </t>
  </si>
  <si>
    <t>1.A</t>
  </si>
  <si>
    <t>1.B</t>
  </si>
  <si>
    <t>1.C</t>
  </si>
  <si>
    <t>1.D</t>
  </si>
  <si>
    <t>2.A</t>
  </si>
  <si>
    <t>3.A</t>
  </si>
  <si>
    <t>3.B</t>
  </si>
  <si>
    <t>4.A</t>
  </si>
  <si>
    <t>4.B</t>
  </si>
  <si>
    <t>5.A</t>
  </si>
  <si>
    <t>5.B/5.C</t>
  </si>
  <si>
    <r>
      <t>tonna CO</t>
    </r>
    <r>
      <rPr>
        <vertAlign val="subscript"/>
        <sz val="9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 xml:space="preserve"> egyenérték</t>
    </r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</si>
  <si>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</si>
  <si>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szám</t>
  </si>
  <si>
    <t xml:space="preserve">Prioritás </t>
  </si>
  <si>
    <t xml:space="preserve">TOP szerint </t>
  </si>
  <si>
    <t xml:space="preserve">Saját igények szerint </t>
  </si>
  <si>
    <t>Prioritás</t>
  </si>
  <si>
    <t>Intézkedések</t>
  </si>
  <si>
    <t>Eltérés magyarázata</t>
  </si>
  <si>
    <t>4. A helyi közösségi szolgáltatások fejlesztése és a társadalmi együttműködés erősítése</t>
  </si>
  <si>
    <t>5. Megyei és helyi emberi erőforrás fejlesztések, foglalkoztatás ösztönzés és társadalmi együttműködés</t>
  </si>
  <si>
    <t>Újonnan létrehozott, 3-6 éves gyermekek elhelyezését biztosító férőhelyek száma</t>
  </si>
  <si>
    <t>Fejlesztett, 3-6 éves gyermekek elhelyezését biztosító férőhelyek száma</t>
  </si>
  <si>
    <t>Kedvezményezetti csoport</t>
  </si>
  <si>
    <t>Teljes TOP keretösszeg (megyék együtt) (Mrd Ft)</t>
  </si>
  <si>
    <t>Újonnan létrehozott, 0-3 éves gyermekek elhelyezését biztosító férőhelyek száma</t>
  </si>
  <si>
    <t xml:space="preserve">TOP forrás-arányos indkátorértékek </t>
  </si>
  <si>
    <t xml:space="preserve">Arány a megye  intézkedé-senkénti választott  forráskeretei alapján </t>
  </si>
  <si>
    <t>Megjegyzés</t>
  </si>
  <si>
    <t>Megyei Önkormányzat saját projekt</t>
  </si>
  <si>
    <t>Megye forráskerete (Mrd Ft):</t>
  </si>
  <si>
    <t>2017-ben meghirdetésre kerülő források 
(Mrd Ft)</t>
  </si>
  <si>
    <t>2016-ban meghirdetésre kerülő források 
(Mrd Ft)</t>
  </si>
  <si>
    <t>2015-ben meghirdetett források
(Mrd Ft)</t>
  </si>
  <si>
    <t>A megye TOP forráskeretének megosztása prioritásonként és intézkedésenként a TOP belső arányok szerint  (Mrd Ft)</t>
  </si>
  <si>
    <t>Az egyes TOP prioritásokon belül az intézkedések közötti saját igényeken alapuló forrásmegoszlás
(Mrd Ft)</t>
  </si>
  <si>
    <t xml:space="preserve">A megye forráskeretének megoszlása TOP prioritások között (Mrd Ft) </t>
  </si>
  <si>
    <t>Az egyes TOP prioritások közötti saját igényeken alapuló forrásmegoszlás
(Mrd Ft)</t>
  </si>
  <si>
    <t>A forrásokat 3 tizedesjegyig kérjük megadni!</t>
  </si>
  <si>
    <t>A területi szereplő forrásának megoszlása a TOP belső arányok, valamint a saját igények alapján (Mrd Ft)</t>
  </si>
  <si>
    <t xml:space="preserve">Megyei ITP neve: </t>
  </si>
  <si>
    <t>Megye forráskerete  (Mrd Ft):</t>
  </si>
  <si>
    <t>A területi szereplő forrásának saját igényeken alapuló megoszlása prioritásonként (Mrd Ft)</t>
  </si>
  <si>
    <t>A megye forráskeretét az 1702/2014. (XII. 3.) Kormányhatározat alapján, 2 tizedesjegyig kérjük megadni!</t>
  </si>
  <si>
    <t xml:space="preserve">Prioritáson belüli intézkedésenkénti forrásmegosztás (Mrd Ft) </t>
  </si>
  <si>
    <t>A forráskeret felhasználási módok részletezése</t>
  </si>
  <si>
    <t>A forráskeret felhasználási módok indoklása</t>
  </si>
  <si>
    <t>A megye  által vállalt célérték (2018)</t>
  </si>
  <si>
    <t>Forrásarányos célérték (2018)</t>
  </si>
  <si>
    <t>TOP Célértéke (2018)</t>
  </si>
  <si>
    <t>Forrásarányos célérték (2023)</t>
  </si>
  <si>
    <t>A megye  által vállalt célérték (2023)</t>
  </si>
  <si>
    <t xml:space="preserve">TOP prioritás
</t>
  </si>
  <si>
    <t>1 fé</t>
  </si>
  <si>
    <t>2.fé</t>
  </si>
  <si>
    <t>Helyi társadalmi akciókban résztvevők száma</t>
  </si>
  <si>
    <t xml:space="preserve">Minden adat automatikusan megjelenik az 1. munkalapról </t>
  </si>
  <si>
    <t>Összes forrás</t>
  </si>
  <si>
    <t>Ell.</t>
  </si>
  <si>
    <t>Az alábbi tábla tájékoztató jelleggel készült. Célja, hogy a területi szereplők igényeinek megfelelő forrásallokáció vonatkozásában ismertesse a TOP indikátor célértékeinek forrásarányos alakulását. A tábla nem része a területi szereplő ITP-jének!</t>
  </si>
  <si>
    <t>Intézkedés kódszáma</t>
  </si>
  <si>
    <t>1.1.</t>
  </si>
  <si>
    <t>1.2.</t>
  </si>
  <si>
    <t>1.3.</t>
  </si>
  <si>
    <t>1.4.</t>
  </si>
  <si>
    <t>2.1.</t>
  </si>
  <si>
    <t>3.1.</t>
  </si>
  <si>
    <t>3.2.</t>
  </si>
  <si>
    <t>4.1.</t>
  </si>
  <si>
    <t>4.2.</t>
  </si>
  <si>
    <t>4.3.</t>
  </si>
  <si>
    <t>5.1.</t>
  </si>
  <si>
    <t>5.2.</t>
  </si>
  <si>
    <t>5.3.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</si>
  <si>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előző munkalapon meghatározott intézkedésenkénti forráskeret felhasználását tovább bonthatja. Ezzel biztosítja, hogy a kereten belül egy adott támogatási összeg egy bizonyos célra legyen felhasználva. Ennek megfelelően lehetősége van a forrásfelhasználási  módok közötti összegeket saját igényeinek megfelelően változtatni. Csak a sárga mezők adatait tudja módosítani! A táblázatban példák találhatók, amelyekre a diagramok elkészülhettek. A diagramok követik a változásokat.
</t>
    </r>
    <r>
      <rPr>
        <b/>
        <sz val="11"/>
        <rFont val="Calibri"/>
        <family val="2"/>
        <charset val="238"/>
      </rPr>
      <t xml:space="preserve">Kérjük az adatbevitelt követően automatikusan elkészülő táblázatokat és diagramokat illessze be az ITP dokumentum 3. fejezetébe, kép formátumban. </t>
    </r>
  </si>
  <si>
    <t>Minden megyén belüli jogosult számára igényelhető</t>
  </si>
  <si>
    <t>Minden, megyén belüli jogosult számára igényelhető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</si>
  <si>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ITP excel fájl összes munkalapja összefügg. Minden munkalapon </t>
    </r>
    <r>
      <rPr>
        <b/>
        <sz val="11"/>
        <color indexed="10"/>
        <rFont val="Calibri"/>
        <family val="2"/>
        <charset val="238"/>
      </rPr>
      <t>csak a sárgával jelölt cellákat kell kitölteni</t>
    </r>
    <r>
      <rPr>
        <sz val="11"/>
        <rFont val="Calibri"/>
        <family val="2"/>
        <charset val="238"/>
      </rPr>
      <t xml:space="preserve"> vagy módosítani. A táblázat további elemei (beleértve a diagramokat is) a bevitt adatoknak megfelelően változnak. Kérjük, az R,S,T oszlopokban található táblázatban adjon intézkedésenként magyarázatot az adott belső arány megváltoztatására.
</t>
    </r>
    <r>
      <rPr>
        <b/>
        <sz val="11"/>
        <rFont val="Calibri"/>
        <family val="2"/>
        <charset val="238"/>
      </rPr>
      <t>Kérjük, a táblákat és a diagramokat másolja be az ITP dokumentum megfelelő fejezetébe kép formátumban.</t>
    </r>
    <r>
      <rPr>
        <sz val="11"/>
        <rFont val="Calibri"/>
        <family val="2"/>
        <charset val="238"/>
      </rPr>
      <t xml:space="preserve"> </t>
    </r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</si>
  <si>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 célérték reális meghatározásában segít, ha a területi szereplő a TOP teljes megyei forráskeretéből való saját részesedését vetíti a TOP indikátor célértékére.  A segítő számításhoz a táblázat az 1. munkalap adatait használja. </t>
    </r>
    <r>
      <rPr>
        <sz val="11"/>
        <color indexed="10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 xml:space="preserve">A táblázat G és J oszlopait kitöltve tehető vállalás a TOP eredményességmérési keretbe tartozó indikátoraira. </t>
    </r>
    <r>
      <rPr>
        <b/>
        <sz val="11"/>
        <color indexed="10"/>
        <rFont val="Calibri"/>
        <family val="2"/>
        <charset val="238"/>
      </rPr>
      <t>Felhívjuk a területi szereplők figyelmét, hogy minimum forrásarányos célérték vállalása szükséges mind a 2018-as, mind a 2023-as célértékek tekintetében!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Kérjük, a táblázatot illessze be az ITP dokumentum 4. fejezetébe, kép formátumban.</t>
    </r>
    <r>
      <rPr>
        <sz val="11"/>
        <rFont val="Calibri"/>
        <family val="2"/>
        <charset val="238"/>
      </rPr>
      <t xml:space="preserve"> </t>
    </r>
  </si>
  <si>
    <r>
      <t xml:space="preserve">Az ütemezés táblában a kötelezettségvállalások (támogatói döntések) tervezett időpontjait (negyedéves bontásban) és összegét (milliárd Ft-ban, 3 tizedesjegyig) szükséges rögzítenie a területi szereplőknek. Kizárólag a sárga cellák módosíthatóak. 
Kérjük, az AK oszlopban található ellenőrzés eredményét vegye figyelembe az ütemezés véglegesítése során!
</t>
    </r>
    <r>
      <rPr>
        <b/>
        <sz val="11"/>
        <rFont val="Calibri"/>
        <family val="2"/>
        <charset val="238"/>
      </rPr>
      <t xml:space="preserve">Kérjük, a táblázatot illessze be az ITP dokumentum 5. fejezetébe, kép formátumban. </t>
    </r>
  </si>
  <si>
    <t>Kérjük, a fenti táblával összhangban sorolja fel a konkrét célterületet/célt/kedvezményezetti csoportot és választását indokolja is!</t>
  </si>
  <si>
    <t xml:space="preserve">Jász-Nagykun-Szolnok megye </t>
  </si>
  <si>
    <t>Mindenki számára 
pályázható.</t>
  </si>
  <si>
    <t>A területi felzárkózás
elősegítése.</t>
  </si>
  <si>
    <t>A feltárt fejlesztési igények.</t>
  </si>
  <si>
    <t>A társadalmi felzárkózás
elősegítése.</t>
  </si>
  <si>
    <t>Jász-Nagykun-Szolnok megye</t>
  </si>
  <si>
    <t>Jász-Nagykun-Szolnok -Megyei 
Integrált Területi Program 2014-2020</t>
  </si>
  <si>
    <t>Jász-Nagykun-Szolnok Megyei
Integrált Területi Program 2014-2020</t>
  </si>
  <si>
    <t>Nincs eltérés!</t>
  </si>
  <si>
    <t>Jász-Nagykun-Szolnok Megyei  
Integrált Területi Program 2014-2020</t>
  </si>
  <si>
    <t>100% a Magyar Közút Zrt
felhasználásában.</t>
  </si>
  <si>
    <t>Cél: a megyében a területi különbségek csökkentése, a gazdaságilag fejletlenebb térségek felzárkóztatása.</t>
  </si>
  <si>
    <t xml:space="preserve">A megyei közutak állapota és 
a rendelkezésre álló forrás
szűkössége indokolja a
Magyar Közút Zrt által történő
forrás felhasználást. </t>
  </si>
  <si>
    <t xml:space="preserve">Intézkedések </t>
  </si>
  <si>
    <t>4,235 milliárd Ft (55%)  Nagykunság-Tisza-tavi térségre és
Mezőtúr térsége - Tiszazugra (Karcagi, Kunhegyesi, Kunszentmártoni, Mezőtúri, Tiszafüredi járások), 3,466 milliárd Ft (45%)  Jászságra és Szolnok-Törökszentmiklós-Martfű térségre (Jászberényi, Jászapáti, Szolnoki, Törökszentmiklósi járások).</t>
  </si>
  <si>
    <t>2,882 milliárd Ft (60%)  Nagykunság-Tisza-tavi térségre és
Mezőtúr térsége - Tiszazugra (Karcagi, Kunhegyesi, Kunszentmártoni, Mezőtúri, Tiszafüredi járások), 1,921 milliárd Ft (40%) Jászságra és Szolnok-Törökszentmiklós-Martfű térségre (Jászberényi, Jászapáti, Szolnoki, Törökszentmiklósi járások).</t>
  </si>
  <si>
    <t>A megyei tervezési folyamatban külön tanulmányok készültek a belterületi belvízrendezésre és a városrehabilitációra. Ezek figyelembevételével történt a projektgenerálás és a projektfejlesztés.</t>
  </si>
  <si>
    <t>5,079 milliárd Ft (60%) az 5 elmaradott járásban (Jászapáti, Karcagi, Kunhegyesi, Kunszentmártoni, Törökszentmiklósi) hasznosítva, 3,387 milliárd Ft (40%) a többi 4 járásban (Jászberényi, Mezőtúri, Szolnoki, Tiszafüredi).</t>
  </si>
  <si>
    <t>A megye  21 városa
pályázhat.</t>
  </si>
  <si>
    <t>A megye hátrányos helyzetű
járásaiban lévő városok
népességéből és korösszetételéből adódó
problémák kezelése indokolja.</t>
  </si>
  <si>
    <t>A megyei és helyi paktumok
közötti forrásmegosztás
a megállapodások szakmai-
lag egyeztetett tartalmán
alapul.</t>
  </si>
  <si>
    <t>Az intézkedés keretében
a városfejlesztés a megye 21
városára - mint földrajzi
célterületre - szűkített, a
belvízrendezési forrás
pedig minden település
számára elérhető.</t>
  </si>
  <si>
    <t xml:space="preserve">Az identitás erősítése
minden térségben és
településen fontos. </t>
  </si>
  <si>
    <t>0,8694 milliárd Ft (60%) az 5 elmaradott járásban (Jászapáti, Karcagi, Kunhegyesi, Kunszentmártoni, Törökszentmiklósi) hasznosítva, 0,5796 milliárd Ft (40%) a többi 4 járásban (Jászberényi, Mezőtúri, Szolnoki, Tiszafüredi).</t>
  </si>
  <si>
    <t>0,3486 milliárd Ft (60%) az 5 elmaradott járás városaiban (Jászapáti, Karcagi, Kunhegyesi, Kunszentmártoni, Törökszentmiklósi járások) hasznosítva, 0,2324 milliárd Ft (40%) a többi 4 járás városaiban (Jászberényi, Mezőtúri, Szolnoki, Tiszafüredi járások).</t>
  </si>
  <si>
    <t>0,697 milliárd Ft (70%)
minden megyén belüli
jogosult számára
elérhető,
0,300 milliárd Ft (30%)
Megyei Önkormányzat
felhasználásában.</t>
  </si>
  <si>
    <t>2018-ban meghirdetésre kerülő források 
(Mrd Ft)</t>
  </si>
  <si>
    <t>1,427 milliárd Ft (60%) az 5 elmaradott járásban (Jászapáti, Karcagi, Kunhegyesi, Kunszentmártoni, Törökszentmiklósi) hasznosítva, 0,951 milliárd Ft (40%) a többi 4 járásban (Jászberényi, Mezőtúri, Szolnoki, Tiszafüredi).</t>
  </si>
  <si>
    <t>0,938 milliárd Ft (30%)
a Megyei Önkor-
mányzatnak a megyei
paktumra.</t>
  </si>
  <si>
    <t>A megyei működtetési struktúra
indokolja az egyházak bevonását;
a bővülő gazdaság munkaerő-
igénye pedig szükségessé teszi
új bölcsődei férőhelyek
létrehozását.</t>
  </si>
  <si>
    <t>10% az egyházak felhasználásában
(0,549 milliárd Ft),
amelynek 24,2%-a (0,134 milliárd Ft)
fejlesztési célra használható.
A teljes keret 21,9% (1,204 milliárd Ft) fejlesztési célra használható.
A fejlesztési cél új bölcsődei
férőhelyek létrehozását jelenti.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</si>
</sst>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.000"/>
    <numFmt numFmtId="166" formatCode="#,##0.000\ &quot;Ft&quot;"/>
    <numFmt numFmtId="167" formatCode="#,##0.000"/>
  </numFmts>
  <fonts count="38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vertAlign val="subscript"/>
      <sz val="9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Down"/>
    </fill>
    <fill>
      <patternFill patternType="darkDown">
        <bgColor theme="3" tint="0.59999389629810485"/>
      </patternFill>
    </fill>
    <fill>
      <patternFill patternType="darkDown">
        <bgColor rgb="FF92D050"/>
      </patternFill>
    </fill>
    <fill>
      <patternFill patternType="darkDown">
        <bgColor theme="5" tint="0.39997558519241921"/>
      </patternFill>
    </fill>
    <fill>
      <patternFill patternType="darkDown">
        <bgColor theme="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3">
    <xf numFmtId="0" fontId="0" fillId="0" borderId="0" xfId="0"/>
    <xf numFmtId="0" fontId="10" fillId="0" borderId="0" xfId="0" applyFont="1"/>
    <xf numFmtId="0" fontId="0" fillId="0" borderId="0" xfId="0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/>
    <xf numFmtId="10" fontId="0" fillId="0" borderId="0" xfId="0" applyNumberFormat="1" applyBorder="1"/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164" fontId="14" fillId="7" borderId="1" xfId="1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164" fontId="14" fillId="6" borderId="1" xfId="1" applyNumberFormat="1" applyFon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/>
    </xf>
    <xf numFmtId="164" fontId="14" fillId="8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15" fillId="8" borderId="1" xfId="1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0" fontId="17" fillId="9" borderId="67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12" borderId="0" xfId="0" applyFill="1"/>
    <xf numFmtId="0" fontId="0" fillId="12" borderId="0" xfId="0" applyFill="1" applyAlignment="1">
      <alignment horizontal="center" vertical="center" wrapText="1"/>
    </xf>
    <xf numFmtId="0" fontId="20" fillId="12" borderId="0" xfId="0" applyFont="1" applyFill="1" applyAlignment="1">
      <alignment horizontal="center" vertical="center" wrapText="1"/>
    </xf>
    <xf numFmtId="0" fontId="0" fillId="12" borderId="0" xfId="0" applyFill="1" applyBorder="1"/>
    <xf numFmtId="0" fontId="9" fillId="12" borderId="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0" fillId="12" borderId="4" xfId="0" applyFill="1" applyBorder="1"/>
    <xf numFmtId="0" fontId="0" fillId="12" borderId="0" xfId="0" applyFill="1" applyBorder="1" applyAlignment="1">
      <alignment horizontal="center" vertical="center"/>
    </xf>
    <xf numFmtId="10" fontId="0" fillId="12" borderId="0" xfId="0" applyNumberFormat="1" applyFill="1" applyBorder="1" applyAlignment="1">
      <alignment horizontal="center" vertical="center"/>
    </xf>
    <xf numFmtId="165" fontId="0" fillId="12" borderId="0" xfId="0" applyNumberFormat="1" applyFill="1" applyBorder="1" applyAlignment="1">
      <alignment horizontal="center" vertical="center"/>
    </xf>
    <xf numFmtId="0" fontId="0" fillId="12" borderId="0" xfId="0" applyNumberFormat="1" applyFill="1" applyBorder="1" applyAlignment="1">
      <alignment horizontal="center" vertical="center"/>
    </xf>
    <xf numFmtId="10" fontId="0" fillId="12" borderId="0" xfId="0" applyNumberFormat="1" applyFill="1" applyBorder="1"/>
    <xf numFmtId="0" fontId="21" fillId="4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0" fillId="6" borderId="1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165" fontId="9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ill="1" applyBorder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/>
    <xf numFmtId="0" fontId="0" fillId="0" borderId="9" xfId="0" applyBorder="1"/>
    <xf numFmtId="0" fontId="22" fillId="0" borderId="1" xfId="0" applyFont="1" applyBorder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9" fillId="12" borderId="0" xfId="0" applyFont="1" applyFill="1" applyAlignment="1">
      <alignment horizontal="center" vertical="center" wrapText="1"/>
    </xf>
    <xf numFmtId="0" fontId="10" fillId="12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0" fillId="12" borderId="0" xfId="0" applyFill="1" applyProtection="1">
      <protection locked="0"/>
    </xf>
    <xf numFmtId="0" fontId="0" fillId="0" borderId="0" xfId="0" applyProtection="1">
      <protection locked="0"/>
    </xf>
    <xf numFmtId="0" fontId="0" fillId="12" borderId="8" xfId="0" applyFill="1" applyBorder="1" applyAlignment="1" applyProtection="1">
      <alignment horizontal="center" vertical="center" wrapText="1"/>
      <protection locked="0"/>
    </xf>
    <xf numFmtId="0" fontId="0" fillId="12" borderId="0" xfId="0" applyFill="1" applyBorder="1" applyProtection="1"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vertical="center"/>
      <protection locked="0"/>
    </xf>
    <xf numFmtId="0" fontId="11" fillId="11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0" fillId="15" borderId="1" xfId="0" applyFont="1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vertical="center" wrapText="1"/>
    </xf>
    <xf numFmtId="167" fontId="0" fillId="7" borderId="1" xfId="0" applyNumberFormat="1" applyFill="1" applyBorder="1" applyAlignment="1">
      <alignment horizontal="center" vertical="center"/>
    </xf>
    <xf numFmtId="164" fontId="14" fillId="7" borderId="1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0" fillId="17" borderId="1" xfId="0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10" fontId="0" fillId="12" borderId="8" xfId="0" applyNumberFormat="1" applyFill="1" applyBorder="1"/>
    <xf numFmtId="0" fontId="0" fillId="12" borderId="8" xfId="0" applyFill="1" applyBorder="1"/>
    <xf numFmtId="0" fontId="10" fillId="12" borderId="0" xfId="0" applyFont="1" applyFill="1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14" fillId="7" borderId="16" xfId="1" applyNumberFormat="1" applyFont="1" applyFill="1" applyBorder="1" applyAlignment="1">
      <alignment horizontal="center" vertical="center" wrapText="1"/>
    </xf>
    <xf numFmtId="164" fontId="14" fillId="7" borderId="17" xfId="1" applyNumberFormat="1" applyFont="1" applyFill="1" applyBorder="1" applyAlignment="1">
      <alignment horizontal="center" vertical="center" wrapText="1"/>
    </xf>
    <xf numFmtId="164" fontId="14" fillId="7" borderId="18" xfId="1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15" borderId="6" xfId="0" applyFill="1" applyBorder="1" applyAlignment="1">
      <alignment horizontal="center" vertical="center" wrapText="1"/>
    </xf>
    <xf numFmtId="10" fontId="0" fillId="7" borderId="21" xfId="0" applyNumberForma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164" fontId="14" fillId="7" borderId="23" xfId="1" applyNumberFormat="1" applyFont="1" applyFill="1" applyBorder="1" applyAlignment="1">
      <alignment horizontal="center" vertical="center" wrapText="1"/>
    </xf>
    <xf numFmtId="164" fontId="14" fillId="7" borderId="24" xfId="1" applyNumberFormat="1" applyFont="1" applyFill="1" applyBorder="1" applyAlignment="1">
      <alignment horizontal="center" vertical="center" wrapText="1"/>
    </xf>
    <xf numFmtId="164" fontId="14" fillId="7" borderId="25" xfId="1" applyNumberFormat="1" applyFont="1" applyFill="1" applyBorder="1" applyAlignment="1">
      <alignment horizontal="center" vertical="center" wrapText="1"/>
    </xf>
    <xf numFmtId="165" fontId="24" fillId="0" borderId="26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167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0" fontId="12" fillId="0" borderId="0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12" borderId="12" xfId="0" applyNumberFormat="1" applyFill="1" applyBorder="1" applyAlignment="1">
      <alignment horizontal="center" vertical="center" wrapText="1"/>
    </xf>
    <xf numFmtId="1" fontId="0" fillId="12" borderId="12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25" fillId="0" borderId="0" xfId="0" applyFont="1" applyFill="1" applyBorder="1"/>
    <xf numFmtId="2" fontId="25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10" fontId="0" fillId="18" borderId="1" xfId="0" applyNumberForma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12" borderId="41" xfId="0" applyNumberFormat="1" applyFill="1" applyBorder="1" applyAlignment="1">
      <alignment horizontal="center" vertical="center" wrapText="1"/>
    </xf>
    <xf numFmtId="1" fontId="0" fillId="12" borderId="41" xfId="0" applyNumberForma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6" borderId="1" xfId="0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0" fontId="4" fillId="0" borderId="0" xfId="0" applyFont="1" applyFill="1" applyBorder="1" applyAlignment="1">
      <alignment vertical="center" wrapText="1"/>
    </xf>
    <xf numFmtId="49" fontId="0" fillId="7" borderId="1" xfId="0" applyNumberForma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 wrapText="1"/>
    </xf>
    <xf numFmtId="0" fontId="17" fillId="9" borderId="45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center" vertical="center" wrapText="1"/>
    </xf>
    <xf numFmtId="164" fontId="15" fillId="4" borderId="11" xfId="1" applyNumberFormat="1" applyFont="1" applyFill="1" applyBorder="1" applyAlignment="1">
      <alignment horizontal="center" vertical="center" wrapText="1"/>
    </xf>
    <xf numFmtId="0" fontId="17" fillId="16" borderId="5" xfId="0" applyFont="1" applyFill="1" applyBorder="1" applyAlignment="1" applyProtection="1">
      <alignment vertical="center"/>
      <protection locked="0"/>
    </xf>
    <xf numFmtId="0" fontId="17" fillId="16" borderId="5" xfId="0" applyFont="1" applyFill="1" applyBorder="1" applyAlignment="1" applyProtection="1">
      <alignment vertical="center" wrapText="1"/>
      <protection locked="0"/>
    </xf>
    <xf numFmtId="0" fontId="16" fillId="16" borderId="5" xfId="0" applyFont="1" applyFill="1" applyBorder="1" applyAlignment="1" applyProtection="1">
      <alignment vertical="center" wrapText="1"/>
      <protection locked="0"/>
    </xf>
    <xf numFmtId="165" fontId="10" fillId="16" borderId="1" xfId="0" applyNumberFormat="1" applyFont="1" applyFill="1" applyBorder="1" applyAlignment="1" applyProtection="1">
      <alignment horizontal="center" vertical="center"/>
      <protection locked="0"/>
    </xf>
    <xf numFmtId="165" fontId="0" fillId="16" borderId="1" xfId="0" applyNumberFormat="1" applyFill="1" applyBorder="1" applyAlignment="1" applyProtection="1">
      <alignment horizontal="center" vertical="center"/>
      <protection locked="0"/>
    </xf>
    <xf numFmtId="1" fontId="0" fillId="16" borderId="13" xfId="0" applyNumberFormat="1" applyFill="1" applyBorder="1" applyAlignment="1" applyProtection="1">
      <alignment horizontal="center" vertical="center"/>
      <protection locked="0"/>
    </xf>
    <xf numFmtId="1" fontId="0" fillId="16" borderId="26" xfId="0" applyNumberFormat="1" applyFill="1" applyBorder="1" applyAlignment="1" applyProtection="1">
      <alignment horizontal="center" vertical="center"/>
      <protection locked="0"/>
    </xf>
    <xf numFmtId="0" fontId="0" fillId="16" borderId="38" xfId="0" applyFill="1" applyBorder="1" applyProtection="1">
      <protection locked="0"/>
    </xf>
    <xf numFmtId="0" fontId="0" fillId="16" borderId="31" xfId="0" applyFill="1" applyBorder="1" applyProtection="1">
      <protection locked="0"/>
    </xf>
    <xf numFmtId="0" fontId="0" fillId="16" borderId="22" xfId="0" applyFill="1" applyBorder="1" applyProtection="1">
      <protection locked="0"/>
    </xf>
    <xf numFmtId="0" fontId="0" fillId="16" borderId="6" xfId="0" applyFill="1" applyBorder="1" applyProtection="1">
      <protection locked="0"/>
    </xf>
    <xf numFmtId="0" fontId="0" fillId="16" borderId="32" xfId="0" applyFill="1" applyBorder="1" applyProtection="1">
      <protection locked="0"/>
    </xf>
    <xf numFmtId="165" fontId="11" fillId="2" borderId="1" xfId="0" applyNumberFormat="1" applyFont="1" applyFill="1" applyBorder="1" applyAlignment="1">
      <alignment vertical="center" wrapText="1"/>
    </xf>
    <xf numFmtId="0" fontId="16" fillId="16" borderId="1" xfId="0" applyFont="1" applyFill="1" applyBorder="1" applyAlignment="1" applyProtection="1">
      <alignment horizontal="center" vertical="center" wrapText="1"/>
      <protection locked="0"/>
    </xf>
    <xf numFmtId="0" fontId="16" fillId="16" borderId="1" xfId="0" applyFont="1" applyFill="1" applyBorder="1" applyAlignment="1" applyProtection="1">
      <alignment horizontal="center" vertical="center"/>
      <protection locked="0"/>
    </xf>
    <xf numFmtId="2" fontId="11" fillId="16" borderId="27" xfId="0" applyNumberFormat="1" applyFont="1" applyFill="1" applyBorder="1" applyAlignment="1" applyProtection="1">
      <alignment horizontal="center" vertical="center"/>
      <protection locked="0"/>
    </xf>
    <xf numFmtId="2" fontId="11" fillId="16" borderId="17" xfId="0" applyNumberFormat="1" applyFont="1" applyFill="1" applyBorder="1" applyAlignment="1" applyProtection="1">
      <alignment horizontal="center" vertical="center"/>
      <protection locked="0"/>
    </xf>
    <xf numFmtId="2" fontId="11" fillId="16" borderId="26" xfId="0" applyNumberFormat="1" applyFont="1" applyFill="1" applyBorder="1" applyAlignment="1" applyProtection="1">
      <alignment horizontal="center" vertical="center"/>
      <protection locked="0"/>
    </xf>
    <xf numFmtId="2" fontId="10" fillId="16" borderId="14" xfId="0" applyNumberFormat="1" applyFont="1" applyFill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5" borderId="14" xfId="0" applyNumberFormat="1" applyFont="1" applyFill="1" applyBorder="1" applyAlignment="1" applyProtection="1">
      <alignment horizontal="center" vertical="center"/>
    </xf>
    <xf numFmtId="0" fontId="30" fillId="16" borderId="3" xfId="0" applyFont="1" applyFill="1" applyBorder="1" applyAlignment="1" applyProtection="1">
      <alignment horizontal="center" vertical="center" wrapText="1"/>
      <protection locked="0"/>
    </xf>
    <xf numFmtId="0" fontId="30" fillId="16" borderId="1" xfId="0" applyFont="1" applyFill="1" applyBorder="1" applyAlignment="1" applyProtection="1">
      <alignment horizontal="center" vertical="center" wrapText="1"/>
      <protection locked="0"/>
    </xf>
    <xf numFmtId="1" fontId="11" fillId="16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16" borderId="1" xfId="0" applyFont="1" applyFill="1" applyBorder="1" applyAlignment="1" applyProtection="1">
      <alignment horizontal="center" vertical="center" wrapText="1"/>
      <protection locked="0"/>
    </xf>
    <xf numFmtId="165" fontId="10" fillId="5" borderId="1" xfId="0" applyNumberFormat="1" applyFont="1" applyFill="1" applyBorder="1" applyAlignment="1" applyProtection="1">
      <alignment horizontal="center" vertical="center"/>
    </xf>
    <xf numFmtId="167" fontId="10" fillId="16" borderId="1" xfId="0" applyNumberFormat="1" applyFont="1" applyFill="1" applyBorder="1" applyAlignment="1" applyProtection="1">
      <alignment horizontal="center" vertical="center"/>
      <protection locked="0"/>
    </xf>
    <xf numFmtId="165" fontId="10" fillId="5" borderId="1" xfId="0" applyNumberFormat="1" applyFont="1" applyFill="1" applyBorder="1" applyAlignment="1" applyProtection="1">
      <alignment horizontal="center" vertical="center" wrapText="1"/>
    </xf>
    <xf numFmtId="165" fontId="10" fillId="6" borderId="1" xfId="0" applyNumberFormat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167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165" fontId="0" fillId="6" borderId="1" xfId="0" applyNumberFormat="1" applyFill="1" applyBorder="1" applyAlignment="1" applyProtection="1">
      <alignment vertical="center"/>
      <protection locked="0"/>
    </xf>
    <xf numFmtId="0" fontId="17" fillId="9" borderId="4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2" fontId="11" fillId="16" borderId="4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>
      <alignment horizontal="center" vertical="center" wrapText="1"/>
    </xf>
    <xf numFmtId="2" fontId="11" fillId="12" borderId="41" xfId="0" applyNumberFormat="1" applyFont="1" applyFill="1" applyBorder="1" applyAlignment="1">
      <alignment horizontal="center" vertical="center"/>
    </xf>
    <xf numFmtId="2" fontId="11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>
      <alignment horizontal="center" vertical="center" wrapText="1"/>
    </xf>
    <xf numFmtId="2" fontId="11" fillId="12" borderId="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1" fontId="11" fillId="16" borderId="4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/>
    </xf>
    <xf numFmtId="1" fontId="11" fillId="16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 wrapText="1"/>
    </xf>
    <xf numFmtId="2" fontId="11" fillId="16" borderId="5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>
      <alignment horizontal="center" vertical="center" wrapText="1"/>
    </xf>
    <xf numFmtId="2" fontId="11" fillId="12" borderId="16" xfId="0" applyNumberFormat="1" applyFont="1" applyFill="1" applyBorder="1" applyAlignment="1">
      <alignment horizontal="center" vertical="center"/>
    </xf>
    <xf numFmtId="2" fontId="11" fillId="16" borderId="49" xfId="0" applyNumberFormat="1" applyFont="1" applyFill="1" applyBorder="1" applyAlignment="1" applyProtection="1">
      <alignment horizontal="center" vertical="center" wrapText="1"/>
      <protection locked="0"/>
    </xf>
    <xf numFmtId="2" fontId="11" fillId="12" borderId="12" xfId="0" applyNumberFormat="1" applyFont="1" applyFill="1" applyBorder="1" applyAlignment="1">
      <alignment horizontal="center" vertical="center"/>
    </xf>
    <xf numFmtId="2" fontId="11" fillId="16" borderId="13" xfId="0" applyNumberFormat="1" applyFont="1" applyFill="1" applyBorder="1" applyAlignment="1" applyProtection="1">
      <alignment horizontal="center" vertical="center"/>
      <protection locked="0"/>
    </xf>
    <xf numFmtId="1" fontId="11" fillId="16" borderId="47" xfId="0" applyNumberFormat="1" applyFont="1" applyFill="1" applyBorder="1" applyAlignment="1" applyProtection="1">
      <alignment horizontal="center" vertical="center" wrapText="1"/>
      <protection locked="0"/>
    </xf>
    <xf numFmtId="1" fontId="11" fillId="16" borderId="51" xfId="0" applyNumberFormat="1" applyFont="1" applyFill="1" applyBorder="1" applyAlignment="1" applyProtection="1">
      <alignment horizontal="center" vertical="center" wrapText="1"/>
      <protection locked="0"/>
    </xf>
    <xf numFmtId="2" fontId="11" fillId="12" borderId="41" xfId="0" applyNumberFormat="1" applyFont="1" applyFill="1" applyBorder="1" applyAlignment="1">
      <alignment horizontal="center" vertical="center" wrapText="1"/>
    </xf>
    <xf numFmtId="2" fontId="11" fillId="12" borderId="1" xfId="0" applyNumberFormat="1" applyFont="1" applyFill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 wrapText="1"/>
    </xf>
    <xf numFmtId="2" fontId="11" fillId="12" borderId="16" xfId="0" applyNumberFormat="1" applyFont="1" applyFill="1" applyBorder="1" applyAlignment="1">
      <alignment horizontal="center" vertical="center" wrapText="1"/>
    </xf>
    <xf numFmtId="2" fontId="11" fillId="12" borderId="12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12" fillId="4" borderId="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2" fillId="21" borderId="1" xfId="0" applyFont="1" applyFill="1" applyBorder="1" applyAlignment="1">
      <alignment horizontal="center" vertical="center" wrapText="1"/>
    </xf>
    <xf numFmtId="165" fontId="35" fillId="20" borderId="11" xfId="0" applyNumberFormat="1" applyFont="1" applyFill="1" applyBorder="1" applyAlignment="1">
      <alignment horizontal="center" vertical="center"/>
    </xf>
    <xf numFmtId="2" fontId="35" fillId="22" borderId="1" xfId="0" applyNumberFormat="1" applyFont="1" applyFill="1" applyBorder="1" applyAlignment="1">
      <alignment horizontal="center" vertical="center"/>
    </xf>
    <xf numFmtId="10" fontId="12" fillId="21" borderId="1" xfId="0" applyNumberFormat="1" applyFont="1" applyFill="1" applyBorder="1" applyAlignment="1">
      <alignment horizontal="center" vertical="center" wrapText="1"/>
    </xf>
    <xf numFmtId="165" fontId="35" fillId="23" borderId="11" xfId="0" applyNumberFormat="1" applyFont="1" applyFill="1" applyBorder="1" applyAlignment="1">
      <alignment horizontal="center" vertical="center"/>
    </xf>
    <xf numFmtId="165" fontId="12" fillId="21" borderId="1" xfId="0" applyNumberFormat="1" applyFont="1" applyFill="1" applyBorder="1" applyAlignment="1">
      <alignment horizontal="center" vertical="center" wrapText="1"/>
    </xf>
    <xf numFmtId="165" fontId="35" fillId="20" borderId="1" xfId="0" applyNumberFormat="1" applyFont="1" applyFill="1" applyBorder="1" applyAlignment="1">
      <alignment horizontal="center" vertical="center"/>
    </xf>
    <xf numFmtId="2" fontId="35" fillId="22" borderId="2" xfId="0" applyNumberFormat="1" applyFont="1" applyFill="1" applyBorder="1" applyAlignment="1">
      <alignment horizontal="center" vertical="center"/>
    </xf>
    <xf numFmtId="0" fontId="12" fillId="21" borderId="1" xfId="0" applyNumberFormat="1" applyFont="1" applyFill="1" applyBorder="1" applyAlignment="1">
      <alignment horizontal="center" vertical="center" wrapText="1"/>
    </xf>
    <xf numFmtId="165" fontId="35" fillId="23" borderId="1" xfId="0" applyNumberFormat="1" applyFont="1" applyFill="1" applyBorder="1" applyAlignment="1">
      <alignment horizontal="center" vertical="center" wrapText="1"/>
    </xf>
    <xf numFmtId="165" fontId="35" fillId="23" borderId="1" xfId="0" applyNumberFormat="1" applyFont="1" applyFill="1" applyBorder="1" applyAlignment="1">
      <alignment horizontal="center" vertical="center"/>
    </xf>
    <xf numFmtId="2" fontId="11" fillId="22" borderId="2" xfId="0" applyNumberFormat="1" applyFont="1" applyFill="1" applyBorder="1" applyAlignment="1">
      <alignment horizontal="center" vertical="center"/>
    </xf>
    <xf numFmtId="165" fontId="35" fillId="24" borderId="1" xfId="0" applyNumberFormat="1" applyFont="1" applyFill="1" applyBorder="1" applyAlignment="1">
      <alignment horizontal="center" vertical="center"/>
    </xf>
    <xf numFmtId="165" fontId="35" fillId="16" borderId="1" xfId="0" applyNumberFormat="1" applyFont="1" applyFill="1" applyBorder="1" applyAlignment="1" applyProtection="1">
      <alignment horizontal="center" vertical="center" wrapText="1"/>
      <protection locked="0"/>
    </xf>
    <xf numFmtId="165" fontId="35" fillId="16" borderId="1" xfId="0" applyNumberFormat="1" applyFont="1" applyFill="1" applyBorder="1" applyAlignment="1" applyProtection="1">
      <alignment horizontal="center" vertical="center"/>
      <protection locked="0"/>
    </xf>
    <xf numFmtId="2" fontId="11" fillId="6" borderId="2" xfId="0" applyNumberFormat="1" applyFont="1" applyFill="1" applyBorder="1" applyAlignment="1">
      <alignment horizontal="center" vertical="center"/>
    </xf>
    <xf numFmtId="165" fontId="35" fillId="5" borderId="1" xfId="0" applyNumberFormat="1" applyFont="1" applyFill="1" applyBorder="1" applyAlignment="1">
      <alignment horizontal="center" vertical="center" wrapText="1"/>
    </xf>
    <xf numFmtId="165" fontId="35" fillId="5" borderId="1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5" fontId="35" fillId="5" borderId="14" xfId="0" applyNumberFormat="1" applyFont="1" applyFill="1" applyBorder="1" applyAlignment="1">
      <alignment horizontal="center" vertical="center" wrapText="1"/>
    </xf>
    <xf numFmtId="165" fontId="35" fillId="5" borderId="14" xfId="0" applyNumberFormat="1" applyFont="1" applyFill="1" applyBorder="1" applyAlignment="1">
      <alignment horizontal="center" vertical="center"/>
    </xf>
    <xf numFmtId="166" fontId="11" fillId="6" borderId="14" xfId="2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6" fontId="11" fillId="6" borderId="1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horizontal="center" vertical="center"/>
    </xf>
    <xf numFmtId="165" fontId="12" fillId="16" borderId="1" xfId="0" applyNumberFormat="1" applyFont="1" applyFill="1" applyBorder="1" applyAlignment="1" applyProtection="1">
      <alignment horizontal="center" vertical="center"/>
      <protection locked="0"/>
    </xf>
    <xf numFmtId="165" fontId="11" fillId="6" borderId="1" xfId="0" applyNumberFormat="1" applyFont="1" applyFill="1" applyBorder="1" applyAlignment="1">
      <alignment horizontal="center"/>
    </xf>
    <xf numFmtId="0" fontId="36" fillId="16" borderId="3" xfId="0" applyFont="1" applyFill="1" applyBorder="1" applyAlignment="1" applyProtection="1">
      <alignment horizontal="center" vertical="center" wrapText="1"/>
      <protection locked="0"/>
    </xf>
    <xf numFmtId="0" fontId="36" fillId="16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>
      <alignment horizontal="center" vertical="center"/>
    </xf>
    <xf numFmtId="165" fontId="11" fillId="16" borderId="1" xfId="0" applyNumberFormat="1" applyFont="1" applyFill="1" applyBorder="1" applyAlignment="1" applyProtection="1">
      <alignment horizontal="center" vertical="center"/>
      <protection locked="0"/>
    </xf>
    <xf numFmtId="0" fontId="37" fillId="16" borderId="1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>
      <alignment horizontal="center" vertical="center" wrapText="1"/>
    </xf>
    <xf numFmtId="1" fontId="11" fillId="16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>
      <alignment horizontal="center" vertical="center" wrapText="1"/>
    </xf>
    <xf numFmtId="1" fontId="11" fillId="12" borderId="41" xfId="0" applyNumberFormat="1" applyFont="1" applyFill="1" applyBorder="1" applyAlignment="1">
      <alignment horizontal="center" vertical="center" wrapText="1"/>
    </xf>
    <xf numFmtId="1" fontId="11" fillId="12" borderId="4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4" fillId="12" borderId="56" xfId="0" applyFont="1" applyFill="1" applyBorder="1" applyAlignment="1">
      <alignment horizontal="center" wrapText="1"/>
    </xf>
    <xf numFmtId="0" fontId="24" fillId="12" borderId="7" xfId="0" applyFont="1" applyFill="1" applyBorder="1" applyAlignment="1">
      <alignment horizontal="center" wrapText="1"/>
    </xf>
    <xf numFmtId="0" fontId="24" fillId="12" borderId="56" xfId="0" applyFont="1" applyFill="1" applyBorder="1" applyAlignment="1">
      <alignment horizontal="center" vertical="center"/>
    </xf>
    <xf numFmtId="0" fontId="24" fillId="12" borderId="57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165" fontId="35" fillId="24" borderId="1" xfId="0" applyNumberFormat="1" applyFont="1" applyFill="1" applyBorder="1" applyAlignment="1">
      <alignment horizontal="center" vertical="center" wrapText="1"/>
    </xf>
    <xf numFmtId="165" fontId="35" fillId="24" borderId="1" xfId="0" applyNumberFormat="1" applyFont="1" applyFill="1" applyBorder="1" applyAlignment="1">
      <alignment horizontal="center" vertical="center"/>
    </xf>
    <xf numFmtId="165" fontId="35" fillId="23" borderId="11" xfId="0" applyNumberFormat="1" applyFont="1" applyFill="1" applyBorder="1" applyAlignment="1">
      <alignment horizontal="center" vertical="center"/>
    </xf>
    <xf numFmtId="165" fontId="35" fillId="23" borderId="55" xfId="0" applyNumberFormat="1" applyFont="1" applyFill="1" applyBorder="1" applyAlignment="1">
      <alignment horizontal="center" vertical="center"/>
    </xf>
    <xf numFmtId="165" fontId="35" fillId="23" borderId="2" xfId="0" applyNumberFormat="1" applyFont="1" applyFill="1" applyBorder="1" applyAlignment="1">
      <alignment horizontal="center" vertical="center"/>
    </xf>
    <xf numFmtId="165" fontId="35" fillId="20" borderId="11" xfId="0" applyNumberFormat="1" applyFont="1" applyFill="1" applyBorder="1" applyAlignment="1">
      <alignment horizontal="center" vertical="center"/>
    </xf>
    <xf numFmtId="165" fontId="35" fillId="20" borderId="55" xfId="0" applyNumberFormat="1" applyFont="1" applyFill="1" applyBorder="1" applyAlignment="1">
      <alignment horizontal="center" vertical="center"/>
    </xf>
    <xf numFmtId="165" fontId="35" fillId="20" borderId="2" xfId="0" applyNumberFormat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7" fillId="9" borderId="45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center" vertical="center" wrapText="1"/>
    </xf>
    <xf numFmtId="0" fontId="0" fillId="16" borderId="11" xfId="0" applyFill="1" applyBorder="1" applyAlignment="1" applyProtection="1">
      <alignment horizontal="center" vertical="center" wrapText="1"/>
      <protection locked="0"/>
    </xf>
    <xf numFmtId="0" fontId="0" fillId="16" borderId="2" xfId="0" applyFill="1" applyBorder="1" applyAlignment="1" applyProtection="1">
      <alignment horizontal="center" vertical="center" wrapText="1"/>
      <protection locked="0"/>
    </xf>
    <xf numFmtId="0" fontId="4" fillId="11" borderId="52" xfId="0" applyFont="1" applyFill="1" applyBorder="1" applyAlignment="1">
      <alignment horizontal="left" vertical="center" wrapText="1"/>
    </xf>
    <xf numFmtId="0" fontId="11" fillId="11" borderId="53" xfId="0" applyFont="1" applyFill="1" applyBorder="1" applyAlignment="1">
      <alignment horizontal="left" vertical="center" wrapText="1"/>
    </xf>
    <xf numFmtId="0" fontId="11" fillId="11" borderId="54" xfId="0" applyFont="1" applyFill="1" applyBorder="1" applyAlignment="1">
      <alignment horizontal="left" vertical="center" wrapText="1"/>
    </xf>
    <xf numFmtId="0" fontId="23" fillId="5" borderId="1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center" vertical="center" wrapText="1"/>
    </xf>
    <xf numFmtId="164" fontId="15" fillId="4" borderId="55" xfId="1" applyNumberFormat="1" applyFont="1" applyFill="1" applyBorder="1" applyAlignment="1">
      <alignment horizontal="center" vertical="center" wrapText="1"/>
    </xf>
    <xf numFmtId="10" fontId="12" fillId="6" borderId="14" xfId="0" applyNumberFormat="1" applyFont="1" applyFill="1" applyBorder="1" applyAlignment="1">
      <alignment horizontal="center" vertical="center"/>
    </xf>
    <xf numFmtId="10" fontId="12" fillId="6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167" fontId="0" fillId="7" borderId="1" xfId="0" applyNumberFormat="1" applyFill="1" applyBorder="1" applyAlignment="1">
      <alignment horizontal="center" vertical="center"/>
    </xf>
    <xf numFmtId="167" fontId="0" fillId="7" borderId="11" xfId="0" applyNumberFormat="1" applyFill="1" applyBorder="1" applyAlignment="1">
      <alignment horizontal="center" vertical="center"/>
    </xf>
    <xf numFmtId="167" fontId="0" fillId="7" borderId="2" xfId="0" applyNumberForma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left"/>
    </xf>
    <xf numFmtId="164" fontId="15" fillId="8" borderId="11" xfId="1" applyNumberFormat="1" applyFont="1" applyFill="1" applyBorder="1" applyAlignment="1">
      <alignment horizontal="center" vertical="center" wrapText="1"/>
    </xf>
    <xf numFmtId="164" fontId="15" fillId="8" borderId="2" xfId="1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10" fillId="8" borderId="5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167" fontId="0" fillId="7" borderId="55" xfId="0" applyNumberForma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 vertical="center" wrapText="1"/>
    </xf>
    <xf numFmtId="164" fontId="27" fillId="8" borderId="11" xfId="1" applyNumberFormat="1" applyFont="1" applyFill="1" applyBorder="1" applyAlignment="1">
      <alignment horizontal="center" vertical="center" wrapText="1"/>
    </xf>
    <xf numFmtId="164" fontId="27" fillId="8" borderId="2" xfId="1" applyNumberFormat="1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vertical="center" wrapText="1"/>
    </xf>
    <xf numFmtId="0" fontId="0" fillId="0" borderId="55" xfId="0" applyBorder="1"/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10" fontId="8" fillId="0" borderId="3" xfId="2" applyNumberFormat="1" applyFont="1" applyFill="1" applyBorder="1" applyAlignment="1">
      <alignment horizontal="center" vertical="center" wrapText="1"/>
    </xf>
    <xf numFmtId="10" fontId="8" fillId="0" borderId="58" xfId="2" applyNumberFormat="1" applyFont="1" applyFill="1" applyBorder="1" applyAlignment="1">
      <alignment horizontal="center" vertical="center" wrapText="1"/>
    </xf>
    <xf numFmtId="10" fontId="8" fillId="0" borderId="14" xfId="2" applyNumberFormat="1" applyFont="1" applyFill="1" applyBorder="1" applyAlignment="1">
      <alignment horizontal="center" vertical="center" wrapText="1"/>
    </xf>
    <xf numFmtId="0" fontId="0" fillId="12" borderId="6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61" xfId="0" applyFill="1" applyBorder="1" applyAlignment="1">
      <alignment horizontal="center"/>
    </xf>
    <xf numFmtId="0" fontId="0" fillId="12" borderId="38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45" xfId="0" applyFill="1" applyBorder="1" applyAlignment="1">
      <alignment horizontal="center" vertical="center" wrapText="1"/>
    </xf>
    <xf numFmtId="0" fontId="0" fillId="12" borderId="46" xfId="0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6" borderId="59" xfId="0" applyFill="1" applyBorder="1" applyAlignment="1" applyProtection="1">
      <alignment horizontal="center" vertical="center" wrapText="1"/>
      <protection locked="0"/>
    </xf>
    <xf numFmtId="0" fontId="0" fillId="6" borderId="6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 wrapText="1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55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15" borderId="1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left" vertical="center"/>
    </xf>
    <xf numFmtId="0" fontId="10" fillId="7" borderId="2" xfId="0" applyFont="1" applyFill="1" applyBorder="1" applyAlignment="1" applyProtection="1">
      <alignment horizontal="left" vertical="center"/>
    </xf>
    <xf numFmtId="0" fontId="11" fillId="11" borderId="63" xfId="0" applyFont="1" applyFill="1" applyBorder="1" applyAlignment="1" applyProtection="1">
      <alignment horizontal="center" vertical="center" wrapText="1"/>
      <protection locked="0"/>
    </xf>
    <xf numFmtId="0" fontId="11" fillId="11" borderId="60" xfId="0" applyFont="1" applyFill="1" applyBorder="1" applyAlignment="1" applyProtection="1">
      <alignment horizontal="center" vertical="center" wrapText="1"/>
      <protection locked="0"/>
    </xf>
    <xf numFmtId="0" fontId="11" fillId="11" borderId="33" xfId="0" applyFont="1" applyFill="1" applyBorder="1" applyAlignment="1" applyProtection="1">
      <alignment horizontal="center" vertical="center" wrapText="1"/>
      <protection locked="0"/>
    </xf>
    <xf numFmtId="0" fontId="11" fillId="11" borderId="64" xfId="0" applyFont="1" applyFill="1" applyBorder="1" applyAlignment="1" applyProtection="1">
      <alignment horizontal="center" vertical="center" wrapText="1"/>
      <protection locked="0"/>
    </xf>
    <xf numFmtId="0" fontId="11" fillId="11" borderId="0" xfId="0" applyFont="1" applyFill="1" applyBorder="1" applyAlignment="1" applyProtection="1">
      <alignment horizontal="center" vertical="center" wrapText="1"/>
      <protection locked="0"/>
    </xf>
    <xf numFmtId="0" fontId="11" fillId="11" borderId="65" xfId="0" applyFont="1" applyFill="1" applyBorder="1" applyAlignment="1" applyProtection="1">
      <alignment horizontal="center" vertical="center" wrapText="1"/>
      <protection locked="0"/>
    </xf>
    <xf numFmtId="0" fontId="11" fillId="11" borderId="66" xfId="0" applyFont="1" applyFill="1" applyBorder="1" applyAlignment="1" applyProtection="1">
      <alignment horizontal="center" vertical="center" wrapText="1"/>
      <protection locked="0"/>
    </xf>
    <xf numFmtId="0" fontId="11" fillId="11" borderId="61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 applyProtection="1">
      <alignment horizontal="left" vertical="center" wrapText="1"/>
    </xf>
    <xf numFmtId="0" fontId="10" fillId="7" borderId="2" xfId="0" applyFont="1" applyFill="1" applyBorder="1" applyAlignment="1" applyProtection="1">
      <alignment horizontal="left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3" fillId="5" borderId="62" xfId="0" applyFont="1" applyFill="1" applyBorder="1" applyAlignment="1" applyProtection="1">
      <alignment horizontal="center" vertical="center"/>
      <protection locked="0"/>
    </xf>
    <xf numFmtId="0" fontId="23" fillId="5" borderId="19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 sz="900"/>
              <a:t>A területi szereplő forrásának megoszlása a TOP belső arányok, valamint a saját igények alapján (Mrd Ft)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'1.) Megye_ITP_3. fejezet'!$B$32</c:f>
              <c:strCache>
                <c:ptCount val="1"/>
                <c:pt idx="0">
                  <c:v>TOP szerint </c:v>
                </c:pt>
              </c:strCache>
            </c:strRef>
          </c:tx>
          <c:invertIfNegative val="0"/>
          <c:val>
            <c:numRef>
              <c:f>'1.) Megye_ITP_3. fejezet'!$C$32:$O$32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'1.) Megye_ITP_3. fejezet'!$C$31:$O$31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EEA-4C74-B01B-958533AB46FB}"/>
            </c:ext>
          </c:extLst>
        </c:ser>
        <c:ser>
          <c:idx val="1"/>
          <c:order val="1"/>
          <c:tx>
            <c:strRef>
              <c:f>'1.) Megye_ITP_3. fejezet'!$B$33</c:f>
              <c:strCache>
                <c:ptCount val="1"/>
                <c:pt idx="0">
                  <c:v>Saját igények szerint </c:v>
                </c:pt>
              </c:strCache>
            </c:strRef>
          </c:tx>
          <c:invertIfNegative val="0"/>
          <c:val>
            <c:numRef>
              <c:f>'1.) Megye_ITP_3. fejezet'!$C$33:$O$33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'1.) Megye_ITP_3. fejezet'!$C$31:$O$31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EEA-4C74-B01B-958533AB4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55904"/>
        <c:axId val="57765888"/>
        <c:axId val="0"/>
      </c:bar3DChart>
      <c:catAx>
        <c:axId val="577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765888"/>
        <c:crosses val="autoZero"/>
        <c:auto val="1"/>
        <c:lblAlgn val="ctr"/>
        <c:lblOffset val="100"/>
        <c:noMultiLvlLbl val="0"/>
      </c:catAx>
      <c:valAx>
        <c:axId val="577658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75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65883483853048"/>
          <c:y val="7.4727187291499561E-2"/>
          <c:w val="7.6328050842093834E-2"/>
          <c:h val="0.5584402543153946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A területi szereplő forrásának saját igényeken alapuló megoszlása prioritásonként (Mrd Ft)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'1.) Megye_ITP_3. fejezet'!$R$31:$R$35</c:f>
            </c:multiLvlStrRef>
          </c:cat>
          <c:val>
            <c:numRef>
              <c:f>'1.) Megye_ITP_3. fejezet'!$S$31:$S$35</c:f>
            </c:numRef>
          </c:val>
          <c:extLst>
            <c:ext xmlns:c16="http://schemas.microsoft.com/office/drawing/2014/chart" uri="{C3380CC4-5D6E-409C-BE32-E72D297353CC}">
              <c16:uniqueId val="{00000000-B013-4A26-AF66-FCD34730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122137404580504"/>
          <c:y val="0.39285714285714457"/>
          <c:w val="0.33587786259542296"/>
          <c:h val="0.335714285714288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Forráskeret felhasználási módok megoszlásának bemutatása (Mrd Ft)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folyt.'!$D$14</c:f>
              <c:strCache>
                <c:ptCount val="1"/>
                <c:pt idx="0">
                  <c:v>Megyei Önkormányzat saját projekt</c:v>
                </c:pt>
              </c:strCache>
            </c:strRef>
          </c:tx>
          <c:invertIfNegative val="0"/>
          <c:cat>
            <c:strRef>
              <c:f>'2.) ÚJ_Megye_ITP_3.fej. folyt.'!$E$12:$H$12</c:f>
              <c:strCache>
                <c:ptCount val="4"/>
                <c:pt idx="0">
                  <c:v> 1.1. Helyi gazdasági infrastruktúra fejlesztése </c:v>
                </c:pt>
                <c:pt idx="1">
                  <c:v> 1.2. Társadalmi és környezeti szempontból fenntartható turizmusfejlesztés </c:v>
                </c:pt>
                <c:pt idx="2">
                  <c:v> 1.3. A gazdaságfejlesztést és a munkaerő mobilitás ösztönzését szolgáló közlekedésfejlesztés </c:v>
                </c:pt>
                <c:pt idx="3">
                  <c:v> 1.4. A foglalkoztatás segítése és az életminőség javítása családbarát, munkába állást segítő intézmények, közszolgáltatások fejlesztésével </c:v>
                </c:pt>
              </c:strCache>
            </c:strRef>
          </c:cat>
          <c:val>
            <c:numRef>
              <c:f>'2.) ÚJ_Megye_ITP_3.fej. folyt.'!$E$14:$H$14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5-492B-81C2-8FF14F7EBAB2}"/>
            </c:ext>
          </c:extLst>
        </c:ser>
        <c:ser>
          <c:idx val="1"/>
          <c:order val="1"/>
          <c:tx>
            <c:strRef>
              <c:f>'2.) ÚJ_Megye_ITP_3.fej. folyt.'!$D$15</c:f>
              <c:strCache>
                <c:ptCount val="1"/>
                <c:pt idx="0">
                  <c:v>Földrajzi célterület </c:v>
                </c:pt>
              </c:strCache>
            </c:strRef>
          </c:tx>
          <c:invertIfNegative val="0"/>
          <c:cat>
            <c:strRef>
              <c:f>'2.) ÚJ_Megye_ITP_3.fej. folyt.'!$E$12:$H$12</c:f>
              <c:strCache>
                <c:ptCount val="4"/>
                <c:pt idx="0">
                  <c:v> 1.1. Helyi gazdasági infrastruktúra fejlesztése </c:v>
                </c:pt>
                <c:pt idx="1">
                  <c:v> 1.2. Társadalmi és környezeti szempontból fenntartható turizmusfejlesztés </c:v>
                </c:pt>
                <c:pt idx="2">
                  <c:v> 1.3. A gazdaságfejlesztést és a munkaerő mobilitás ösztönzését szolgáló közlekedésfejlesztés </c:v>
                </c:pt>
                <c:pt idx="3">
                  <c:v> 1.4. A foglalkoztatás segítése és az életminőség javítása családbarát, munkába állást segítő intézmények, közszolgáltatások fejlesztésével </c:v>
                </c:pt>
              </c:strCache>
            </c:strRef>
          </c:cat>
          <c:val>
            <c:numRef>
              <c:f>'2.) ÚJ_Megye_ITP_3.fej. folyt.'!$E$15:$H$15</c:f>
              <c:numCache>
                <c:formatCode>0.000</c:formatCode>
                <c:ptCount val="4"/>
                <c:pt idx="0">
                  <c:v>7.7009999999999996</c:v>
                </c:pt>
                <c:pt idx="1">
                  <c:v>4.8029999999999999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5-492B-81C2-8FF14F7EBAB2}"/>
            </c:ext>
          </c:extLst>
        </c:ser>
        <c:ser>
          <c:idx val="2"/>
          <c:order val="2"/>
          <c:tx>
            <c:strRef>
              <c:f>'2.) ÚJ_Megye_ITP_3.fej. folyt.'!$D$16</c:f>
              <c:strCache>
                <c:ptCount val="1"/>
                <c:pt idx="0">
                  <c:v>Fejlesztési cél </c:v>
                </c:pt>
              </c:strCache>
            </c:strRef>
          </c:tx>
          <c:invertIfNegative val="0"/>
          <c:cat>
            <c:strRef>
              <c:f>'2.) ÚJ_Megye_ITP_3.fej. folyt.'!$E$12:$H$12</c:f>
              <c:strCache>
                <c:ptCount val="4"/>
                <c:pt idx="0">
                  <c:v> 1.1. Helyi gazdasági infrastruktúra fejlesztése </c:v>
                </c:pt>
                <c:pt idx="1">
                  <c:v> 1.2. Társadalmi és környezeti szempontból fenntartható turizmusfejlesztés </c:v>
                </c:pt>
                <c:pt idx="2">
                  <c:v> 1.3. A gazdaságfejlesztést és a munkaerő mobilitás ösztönzését szolgáló közlekedésfejlesztés </c:v>
                </c:pt>
                <c:pt idx="3">
                  <c:v> 1.4. A foglalkoztatás segítése és az életminőség javítása családbarát, munkába állást segítő intézmények, közszolgáltatások fejlesztésével </c:v>
                </c:pt>
              </c:strCache>
            </c:strRef>
          </c:cat>
          <c:val>
            <c:numRef>
              <c:f>'2.) ÚJ_Megye_ITP_3.fej. folyt.'!$E$16:$H$16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5-492B-81C2-8FF14F7EBAB2}"/>
            </c:ext>
          </c:extLst>
        </c:ser>
        <c:ser>
          <c:idx val="3"/>
          <c:order val="3"/>
          <c:tx>
            <c:strRef>
              <c:f>'2.) ÚJ_Megye_ITP_3.fej. folyt.'!$D$17</c:f>
              <c:strCache>
                <c:ptCount val="1"/>
                <c:pt idx="0">
                  <c:v>Kedvezményezetti csoport</c:v>
                </c:pt>
              </c:strCache>
            </c:strRef>
          </c:tx>
          <c:invertIfNegative val="0"/>
          <c:cat>
            <c:strRef>
              <c:f>'2.) ÚJ_Megye_ITP_3.fej. folyt.'!$E$12:$H$12</c:f>
              <c:strCache>
                <c:ptCount val="4"/>
                <c:pt idx="0">
                  <c:v> 1.1. Helyi gazdasági infrastruktúra fejlesztése </c:v>
                </c:pt>
                <c:pt idx="1">
                  <c:v> 1.2. Társadalmi és környezeti szempontból fenntartható turizmusfejlesztés </c:v>
                </c:pt>
                <c:pt idx="2">
                  <c:v> 1.3. A gazdaságfejlesztést és a munkaerő mobilitás ösztönzését szolgáló közlekedésfejlesztés </c:v>
                </c:pt>
                <c:pt idx="3">
                  <c:v> 1.4. A foglalkoztatás segítése és az életminőség javítása családbarát, munkába állást segítő intézmények, közszolgáltatások fejlesztésével </c:v>
                </c:pt>
              </c:strCache>
            </c:strRef>
          </c:cat>
          <c:val>
            <c:numRef>
              <c:f>'2.) ÚJ_Megye_ITP_3.fej. folyt.'!$E$17:$H$17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3.4430000000000001</c:v>
                </c:pt>
                <c:pt idx="3">
                  <c:v>0.54900000000000004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5-492B-81C2-8FF14F7EBAB2}"/>
            </c:ext>
          </c:extLst>
        </c:ser>
        <c:ser>
          <c:idx val="4"/>
          <c:order val="4"/>
          <c:tx>
            <c:strRef>
              <c:f>'2.) ÚJ_Megye_ITP_3.fej. folyt.'!$D$18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invertIfNegative val="0"/>
          <c:cat>
            <c:strRef>
              <c:f>'2.) ÚJ_Megye_ITP_3.fej. folyt.'!$E$12:$H$12</c:f>
              <c:strCache>
                <c:ptCount val="4"/>
                <c:pt idx="0">
                  <c:v> 1.1. Helyi gazdasági infrastruktúra fejlesztése </c:v>
                </c:pt>
                <c:pt idx="1">
                  <c:v> 1.2. Társadalmi és környezeti szempontból fenntartható turizmusfejlesztés </c:v>
                </c:pt>
                <c:pt idx="2">
                  <c:v> 1.3. A gazdaságfejlesztést és a munkaerő mobilitás ösztönzését szolgáló közlekedésfejlesztés </c:v>
                </c:pt>
                <c:pt idx="3">
                  <c:v> 1.4. A foglalkoztatás segítése és az életminőség javítása családbarát, munkába állást segítő intézmények, közszolgáltatások fejlesztésével </c:v>
                </c:pt>
              </c:strCache>
            </c:strRef>
          </c:cat>
          <c:val>
            <c:numRef>
              <c:f>'2.) ÚJ_Megye_ITP_3.fej. folyt.'!$E$18:$H$18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3.7360000000000002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E5-492B-81C2-8FF14F7EB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0944256"/>
        <c:axId val="70945792"/>
        <c:axId val="0"/>
      </c:bar3DChart>
      <c:catAx>
        <c:axId val="7094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945792"/>
        <c:crosses val="autoZero"/>
        <c:auto val="1"/>
        <c:lblAlgn val="ctr"/>
        <c:lblOffset val="100"/>
        <c:noMultiLvlLbl val="0"/>
      </c:catAx>
      <c:valAx>
        <c:axId val="7094579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944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03125253673548"/>
          <c:y val="0.43092105263157893"/>
          <c:w val="0.2896908298833778"/>
          <c:h val="0.1875000000000009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Forráskeret felhasználási módok megoszlásának bemutatása (Mrd Ft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folyt.'!$D$31</c:f>
              <c:strCache>
                <c:ptCount val="1"/>
                <c:pt idx="0">
                  <c:v>Megyei Önkormányzat saját projekt</c:v>
                </c:pt>
              </c:strCache>
            </c:strRef>
          </c:tx>
          <c:invertIfNegative val="0"/>
          <c:cat>
            <c:strRef>
              <c:f>'2.) ÚJ_Megye_ITP_3.fej. folyt.'!$E$29</c:f>
              <c:strCache>
                <c:ptCount val="1"/>
                <c:pt idx="0">
                  <c:v> 2.1. Gazdaságélénkítő és népességmegtartó településfejlesztés </c:v>
                </c:pt>
              </c:strCache>
            </c:strRef>
          </c:cat>
          <c:val>
            <c:numRef>
              <c:f>'2.) ÚJ_Megye_ITP_3.fej. folyt.'!$E$31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B-47D2-9469-166FB773F39D}"/>
            </c:ext>
          </c:extLst>
        </c:ser>
        <c:ser>
          <c:idx val="1"/>
          <c:order val="1"/>
          <c:tx>
            <c:strRef>
              <c:f>'2.) ÚJ_Megye_ITP_3.fej. folyt.'!$D$32</c:f>
              <c:strCache>
                <c:ptCount val="1"/>
                <c:pt idx="0">
                  <c:v>Földrajzi célterület </c:v>
                </c:pt>
              </c:strCache>
            </c:strRef>
          </c:tx>
          <c:invertIfNegative val="0"/>
          <c:cat>
            <c:strRef>
              <c:f>'2.) ÚJ_Megye_ITP_3.fej. folyt.'!$E$29</c:f>
              <c:strCache>
                <c:ptCount val="1"/>
                <c:pt idx="0">
                  <c:v> 2.1. Gazdaságélénkítő és népességmegtartó településfejlesztés </c:v>
                </c:pt>
              </c:strCache>
            </c:strRef>
          </c:cat>
          <c:val>
            <c:numRef>
              <c:f>'2.) ÚJ_Megye_ITP_3.fej. folyt.'!$E$32</c:f>
              <c:numCache>
                <c:formatCode>0.000</c:formatCode>
                <c:ptCount val="1"/>
                <c:pt idx="0">
                  <c:v>5.9720000000000004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B-47D2-9469-166FB773F39D}"/>
            </c:ext>
          </c:extLst>
        </c:ser>
        <c:ser>
          <c:idx val="2"/>
          <c:order val="2"/>
          <c:tx>
            <c:strRef>
              <c:f>'2.) ÚJ_Megye_ITP_3.fej. folyt.'!$D$33</c:f>
              <c:strCache>
                <c:ptCount val="1"/>
                <c:pt idx="0">
                  <c:v>Fejlesztési cél </c:v>
                </c:pt>
              </c:strCache>
            </c:strRef>
          </c:tx>
          <c:invertIfNegative val="0"/>
          <c:cat>
            <c:strRef>
              <c:f>'2.) ÚJ_Megye_ITP_3.fej. folyt.'!$E$29</c:f>
              <c:strCache>
                <c:ptCount val="1"/>
                <c:pt idx="0">
                  <c:v> 2.1. Gazdaságélénkítő és népességmegtartó településfejlesztés </c:v>
                </c:pt>
              </c:strCache>
            </c:strRef>
          </c:cat>
          <c:val>
            <c:numRef>
              <c:f>'2.) ÚJ_Megye_ITP_3.fej. folyt.'!$E$33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FB-47D2-9469-166FB773F39D}"/>
            </c:ext>
          </c:extLst>
        </c:ser>
        <c:ser>
          <c:idx val="3"/>
          <c:order val="3"/>
          <c:tx>
            <c:strRef>
              <c:f>'2.) ÚJ_Megye_ITP_3.fej. folyt.'!$D$34</c:f>
              <c:strCache>
                <c:ptCount val="1"/>
                <c:pt idx="0">
                  <c:v>Kedvezményezetti csoport</c:v>
                </c:pt>
              </c:strCache>
            </c:strRef>
          </c:tx>
          <c:invertIfNegative val="0"/>
          <c:cat>
            <c:strRef>
              <c:f>'2.) ÚJ_Megye_ITP_3.fej. folyt.'!$E$29</c:f>
              <c:strCache>
                <c:ptCount val="1"/>
                <c:pt idx="0">
                  <c:v> 2.1. Gazdaságélénkítő és népességmegtartó településfejlesztés </c:v>
                </c:pt>
              </c:strCache>
            </c:strRef>
          </c:cat>
          <c:val>
            <c:numRef>
              <c:f>'2.) ÚJ_Megye_ITP_3.fej. folyt.'!$E$34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FB-47D2-9469-166FB773F39D}"/>
            </c:ext>
          </c:extLst>
        </c:ser>
        <c:ser>
          <c:idx val="4"/>
          <c:order val="4"/>
          <c:tx>
            <c:strRef>
              <c:f>'2.) ÚJ_Megye_ITP_3.fej. folyt.'!$D$35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invertIfNegative val="0"/>
          <c:cat>
            <c:strRef>
              <c:f>'2.) ÚJ_Megye_ITP_3.fej. folyt.'!$E$29</c:f>
              <c:strCache>
                <c:ptCount val="1"/>
                <c:pt idx="0">
                  <c:v> 2.1. Gazdaságélénkítő és népességmegtartó településfejlesztés </c:v>
                </c:pt>
              </c:strCache>
            </c:strRef>
          </c:cat>
          <c:val>
            <c:numRef>
              <c:f>'2.) ÚJ_Megye_ITP_3.fej. folyt.'!$E$35</c:f>
              <c:numCache>
                <c:formatCode>0.000</c:formatCode>
                <c:ptCount val="1"/>
                <c:pt idx="0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FB-47D2-9469-166FB773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1006464"/>
        <c:axId val="71012352"/>
        <c:axId val="0"/>
      </c:bar3DChart>
      <c:catAx>
        <c:axId val="710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012352"/>
        <c:crosses val="autoZero"/>
        <c:auto val="1"/>
        <c:lblAlgn val="ctr"/>
        <c:lblOffset val="100"/>
        <c:noMultiLvlLbl val="0"/>
      </c:catAx>
      <c:valAx>
        <c:axId val="7101235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00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28177512293718"/>
          <c:y val="0.40669906692285634"/>
          <c:w val="0.33077945716555712"/>
          <c:h val="0.2583734569064033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Forráskeret felhasználási módok megoszlásának bemutatása (Mrd Ft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folyt.'!$D$48</c:f>
              <c:strCache>
                <c:ptCount val="1"/>
                <c:pt idx="0">
                  <c:v>Megyei Önkormányzat saját projekt</c:v>
                </c:pt>
              </c:strCache>
            </c:strRef>
          </c:tx>
          <c:invertIfNegative val="0"/>
          <c:cat>
            <c:strRef>
              <c:f>'2.) ÚJ_Megye_ITP_3.fej. folyt.'!$E$46:$F$46</c:f>
              <c:strCache>
                <c:ptCount val="2"/>
                <c:pt idx="0">
                  <c:v> 3.1. Fenntartható települési közlekedés-fejlesztés </c:v>
                </c:pt>
                <c:pt idx="1">
                  <c:v> 3.2. Önkormányzatok energiahatékonyságának és a megújuló energia-felhasználás arányának növelése </c:v>
                </c:pt>
              </c:strCache>
            </c:strRef>
          </c:cat>
          <c:val>
            <c:numRef>
              <c:f>'2.) ÚJ_Megye_ITP_3.fej. folyt.'!$E$48:$F$48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F92-9635-233AFDE30854}"/>
            </c:ext>
          </c:extLst>
        </c:ser>
        <c:ser>
          <c:idx val="1"/>
          <c:order val="1"/>
          <c:tx>
            <c:strRef>
              <c:f>'2.) ÚJ_Megye_ITP_3.fej. folyt.'!$D$49</c:f>
              <c:strCache>
                <c:ptCount val="1"/>
                <c:pt idx="0">
                  <c:v>Földrajzi célterület </c:v>
                </c:pt>
              </c:strCache>
            </c:strRef>
          </c:tx>
          <c:invertIfNegative val="0"/>
          <c:cat>
            <c:strRef>
              <c:f>'2.) ÚJ_Megye_ITP_3.fej. folyt.'!$E$46:$F$46</c:f>
              <c:strCache>
                <c:ptCount val="2"/>
                <c:pt idx="0">
                  <c:v> 3.1. Fenntartható települési közlekedés-fejlesztés </c:v>
                </c:pt>
                <c:pt idx="1">
                  <c:v> 3.2. Önkormányzatok energiahatékonyságának és a megújuló energia-felhasználás arányának növelése </c:v>
                </c:pt>
              </c:strCache>
            </c:strRef>
          </c:cat>
          <c:val>
            <c:numRef>
              <c:f>'2.) ÚJ_Megye_ITP_3.fej. folyt.'!$E$49:$F$49</c:f>
              <c:numCache>
                <c:formatCode>0.000</c:formatCode>
                <c:ptCount val="2"/>
                <c:pt idx="0">
                  <c:v>0</c:v>
                </c:pt>
                <c:pt idx="1">
                  <c:v>8.4659999999999993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9-4F92-9635-233AFDE30854}"/>
            </c:ext>
          </c:extLst>
        </c:ser>
        <c:ser>
          <c:idx val="2"/>
          <c:order val="2"/>
          <c:tx>
            <c:strRef>
              <c:f>'2.) ÚJ_Megye_ITP_3.fej. folyt.'!$D$50</c:f>
              <c:strCache>
                <c:ptCount val="1"/>
                <c:pt idx="0">
                  <c:v>Fejlesztési cél </c:v>
                </c:pt>
              </c:strCache>
            </c:strRef>
          </c:tx>
          <c:invertIfNegative val="0"/>
          <c:cat>
            <c:strRef>
              <c:f>'2.) ÚJ_Megye_ITP_3.fej. folyt.'!$E$46:$F$46</c:f>
              <c:strCache>
                <c:ptCount val="2"/>
                <c:pt idx="0">
                  <c:v> 3.1. Fenntartható települési közlekedés-fejlesztés </c:v>
                </c:pt>
                <c:pt idx="1">
                  <c:v> 3.2. Önkormányzatok energiahatékonyságának és a megújuló energia-felhasználás arányának növelése </c:v>
                </c:pt>
              </c:strCache>
            </c:strRef>
          </c:cat>
          <c:val>
            <c:numRef>
              <c:f>'2.) ÚJ_Megye_ITP_3.fej. folyt.'!$E$50:$F$50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9-4F92-9635-233AFDE30854}"/>
            </c:ext>
          </c:extLst>
        </c:ser>
        <c:ser>
          <c:idx val="3"/>
          <c:order val="3"/>
          <c:tx>
            <c:strRef>
              <c:f>'2.) ÚJ_Megye_ITP_3.fej. folyt.'!$D$51</c:f>
              <c:strCache>
                <c:ptCount val="1"/>
                <c:pt idx="0">
                  <c:v>Kedvezményezetti csoport</c:v>
                </c:pt>
              </c:strCache>
            </c:strRef>
          </c:tx>
          <c:invertIfNegative val="0"/>
          <c:cat>
            <c:strRef>
              <c:f>'2.) ÚJ_Megye_ITP_3.fej. folyt.'!$E$46:$F$46</c:f>
              <c:strCache>
                <c:ptCount val="2"/>
                <c:pt idx="0">
                  <c:v> 3.1. Fenntartható települési közlekedés-fejlesztés </c:v>
                </c:pt>
                <c:pt idx="1">
                  <c:v> 3.2. Önkormányzatok energiahatékonyságának és a megújuló energia-felhasználás arányának növelése </c:v>
                </c:pt>
              </c:strCache>
            </c:strRef>
          </c:cat>
          <c:val>
            <c:numRef>
              <c:f>'2.) ÚJ_Megye_ITP_3.fej. folyt.'!$E$51:$F$51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F9-4F92-9635-233AFDE30854}"/>
            </c:ext>
          </c:extLst>
        </c:ser>
        <c:ser>
          <c:idx val="4"/>
          <c:order val="4"/>
          <c:tx>
            <c:strRef>
              <c:f>'2.) ÚJ_Megye_ITP_3.fej. folyt.'!$D$52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invertIfNegative val="0"/>
          <c:cat>
            <c:strRef>
              <c:f>'2.) ÚJ_Megye_ITP_3.fej. folyt.'!$E$46:$F$46</c:f>
              <c:strCache>
                <c:ptCount val="2"/>
                <c:pt idx="0">
                  <c:v> 3.1. Fenntartható települési közlekedés-fejlesztés </c:v>
                </c:pt>
                <c:pt idx="1">
                  <c:v> 3.2. Önkormányzatok energiahatékonyságának és a megújuló energia-felhasználás arányának növelése </c:v>
                </c:pt>
              </c:strCache>
            </c:strRef>
          </c:cat>
          <c:val>
            <c:numRef>
              <c:f>'2.) ÚJ_Megye_ITP_3.fej. folyt.'!$E$52:$F$52</c:f>
              <c:numCache>
                <c:formatCode>0.000</c:formatCode>
                <c:ptCount val="2"/>
                <c:pt idx="0">
                  <c:v>5.069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F9-4F92-9635-233AFDE3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5253248"/>
        <c:axId val="75254784"/>
        <c:axId val="0"/>
      </c:bar3DChart>
      <c:catAx>
        <c:axId val="752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254784"/>
        <c:crosses val="autoZero"/>
        <c:auto val="1"/>
        <c:lblAlgn val="ctr"/>
        <c:lblOffset val="100"/>
        <c:noMultiLvlLbl val="0"/>
      </c:catAx>
      <c:valAx>
        <c:axId val="7525478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25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3917724570456"/>
          <c:y val="0.40811455847255368"/>
          <c:w val="0.33035741068080943"/>
          <c:h val="0.2577565632458252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Forráskeret felhasználási módok megoszlásának bemutatása (Mrd Ft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folyt.'!$D$65</c:f>
              <c:strCache>
                <c:ptCount val="1"/>
                <c:pt idx="0">
                  <c:v>Megyei Önkormányzat saját projekt</c:v>
                </c:pt>
              </c:strCache>
            </c:strRef>
          </c:tx>
          <c:invertIfNegative val="0"/>
          <c:cat>
            <c:strRef>
              <c:f>'2.) ÚJ_Megye_ITP_3.fej. folyt.'!$E$63:$G$63</c:f>
              <c:strCache>
                <c:ptCount val="3"/>
                <c:pt idx="0">
                  <c:v> 4.1. Egészségügyi alapellátás infrastrukturális fejlesztése </c:v>
                </c:pt>
                <c:pt idx="1">
                  <c:v> 4.2. A szociális alapszolgáltatások infrastruktúrájának bővítése, fejlesztése </c:v>
                </c:pt>
                <c:pt idx="2">
                  <c:v> 4.3. Leromlott városi területek rehabilitációja </c:v>
                </c:pt>
              </c:strCache>
            </c:strRef>
          </c:cat>
          <c:val>
            <c:numRef>
              <c:f>'2.) ÚJ_Megye_ITP_3.fej. folyt.'!$E$65:$G$65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A-45B3-9766-6F6C8DD78759}"/>
            </c:ext>
          </c:extLst>
        </c:ser>
        <c:ser>
          <c:idx val="1"/>
          <c:order val="1"/>
          <c:tx>
            <c:strRef>
              <c:f>'2.) ÚJ_Megye_ITP_3.fej. folyt.'!$D$66</c:f>
              <c:strCache>
                <c:ptCount val="1"/>
                <c:pt idx="0">
                  <c:v>Földrajzi célterület </c:v>
                </c:pt>
              </c:strCache>
            </c:strRef>
          </c:tx>
          <c:invertIfNegative val="0"/>
          <c:cat>
            <c:strRef>
              <c:f>'2.) ÚJ_Megye_ITP_3.fej. folyt.'!$E$63:$G$63</c:f>
              <c:strCache>
                <c:ptCount val="3"/>
                <c:pt idx="0">
                  <c:v> 4.1. Egészségügyi alapellátás infrastrukturális fejlesztése </c:v>
                </c:pt>
                <c:pt idx="1">
                  <c:v> 4.2. A szociális alapszolgáltatások infrastruktúrájának bővítése, fejlesztése </c:v>
                </c:pt>
                <c:pt idx="2">
                  <c:v> 4.3. Leromlott városi területek rehabilitációja </c:v>
                </c:pt>
              </c:strCache>
            </c:strRef>
          </c:cat>
          <c:val>
            <c:numRef>
              <c:f>'2.) ÚJ_Megye_ITP_3.fej. folyt.'!$E$66:$G$66</c:f>
              <c:numCache>
                <c:formatCode>0.000</c:formatCode>
                <c:ptCount val="3"/>
                <c:pt idx="0">
                  <c:v>1.4490000000000001</c:v>
                </c:pt>
                <c:pt idx="1">
                  <c:v>2.3780000000000001</c:v>
                </c:pt>
                <c:pt idx="2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A-45B3-9766-6F6C8DD78759}"/>
            </c:ext>
          </c:extLst>
        </c:ser>
        <c:ser>
          <c:idx val="2"/>
          <c:order val="2"/>
          <c:tx>
            <c:strRef>
              <c:f>'2.) ÚJ_Megye_ITP_3.fej. folyt.'!$D$67</c:f>
              <c:strCache>
                <c:ptCount val="1"/>
                <c:pt idx="0">
                  <c:v>Fejlesztési cél </c:v>
                </c:pt>
              </c:strCache>
            </c:strRef>
          </c:tx>
          <c:invertIfNegative val="0"/>
          <c:cat>
            <c:strRef>
              <c:f>'2.) ÚJ_Megye_ITP_3.fej. folyt.'!$E$63:$G$63</c:f>
              <c:strCache>
                <c:ptCount val="3"/>
                <c:pt idx="0">
                  <c:v> 4.1. Egészségügyi alapellátás infrastrukturális fejlesztése </c:v>
                </c:pt>
                <c:pt idx="1">
                  <c:v> 4.2. A szociális alapszolgáltatások infrastruktúrájának bővítése, fejlesztése </c:v>
                </c:pt>
                <c:pt idx="2">
                  <c:v> 4.3. Leromlott városi területek rehabilitációja </c:v>
                </c:pt>
              </c:strCache>
            </c:strRef>
          </c:cat>
          <c:val>
            <c:numRef>
              <c:f>'2.) ÚJ_Megye_ITP_3.fej. folyt.'!$E$67:$G$67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A-45B3-9766-6F6C8DD78759}"/>
            </c:ext>
          </c:extLst>
        </c:ser>
        <c:ser>
          <c:idx val="3"/>
          <c:order val="3"/>
          <c:tx>
            <c:strRef>
              <c:f>'2.) ÚJ_Megye_ITP_3.fej. folyt.'!$D$68</c:f>
              <c:strCache>
                <c:ptCount val="1"/>
                <c:pt idx="0">
                  <c:v>Kedvezményezetti csoport</c:v>
                </c:pt>
              </c:strCache>
            </c:strRef>
          </c:tx>
          <c:invertIfNegative val="0"/>
          <c:cat>
            <c:strRef>
              <c:f>'2.) ÚJ_Megye_ITP_3.fej. folyt.'!$E$63:$G$63</c:f>
              <c:strCache>
                <c:ptCount val="3"/>
                <c:pt idx="0">
                  <c:v> 4.1. Egészségügyi alapellátás infrastrukturális fejlesztése </c:v>
                </c:pt>
                <c:pt idx="1">
                  <c:v> 4.2. A szociális alapszolgáltatások infrastruktúrájának bővítése, fejlesztése </c:v>
                </c:pt>
                <c:pt idx="2">
                  <c:v> 4.3. Leromlott városi területek rehabilitációja </c:v>
                </c:pt>
              </c:strCache>
            </c:strRef>
          </c:cat>
          <c:val>
            <c:numRef>
              <c:f>'2.) ÚJ_Megye_ITP_3.fej. folyt.'!$E$68:$G$68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A-45B3-9766-6F6C8DD78759}"/>
            </c:ext>
          </c:extLst>
        </c:ser>
        <c:ser>
          <c:idx val="4"/>
          <c:order val="4"/>
          <c:tx>
            <c:strRef>
              <c:f>'2.) ÚJ_Megye_ITP_3.fej. folyt.'!$D$69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invertIfNegative val="0"/>
          <c:cat>
            <c:strRef>
              <c:f>'2.) ÚJ_Megye_ITP_3.fej. folyt.'!$E$63:$G$63</c:f>
              <c:strCache>
                <c:ptCount val="3"/>
                <c:pt idx="0">
                  <c:v> 4.1. Egészségügyi alapellátás infrastrukturális fejlesztése </c:v>
                </c:pt>
                <c:pt idx="1">
                  <c:v> 4.2. A szociális alapszolgáltatások infrastruktúrájának bővítése, fejlesztése </c:v>
                </c:pt>
                <c:pt idx="2">
                  <c:v> 4.3. Leromlott városi területek rehabilitációja </c:v>
                </c:pt>
              </c:strCache>
            </c:strRef>
          </c:cat>
          <c:val>
            <c:numRef>
              <c:f>'2.) ÚJ_Megye_ITP_3.fej. folyt.'!$E$69:$G$69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5A-45B3-9766-6F6C8DD78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5293824"/>
        <c:axId val="75295360"/>
        <c:axId val="0"/>
      </c:bar3DChart>
      <c:catAx>
        <c:axId val="752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295360"/>
        <c:crosses val="autoZero"/>
        <c:auto val="1"/>
        <c:lblAlgn val="ctr"/>
        <c:lblOffset val="100"/>
        <c:noMultiLvlLbl val="0"/>
      </c:catAx>
      <c:valAx>
        <c:axId val="75295360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29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3917724570456"/>
          <c:y val="0.41258839148602938"/>
          <c:w val="0.33035741068080943"/>
          <c:h val="0.2517487411975605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Forráskeret felhasználási módok megoszlásának bemutatása (Mrd Ft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folyt.'!$D$81</c:f>
              <c:strCache>
                <c:ptCount val="1"/>
                <c:pt idx="0">
                  <c:v>Megyei Önkormányzat saját projekt</c:v>
                </c:pt>
              </c:strCache>
            </c:strRef>
          </c:tx>
          <c:invertIfNegative val="0"/>
          <c:cat>
            <c:strRef>
              <c:f>'2.) ÚJ_Megye_ITP_3.fej. folyt.'!$E$79:$G$79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ÚJ_Megye_ITP_3.fej. folyt.'!$E$81:$G$81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2-4C87-A0B6-6B72B4735028}"/>
            </c:ext>
          </c:extLst>
        </c:ser>
        <c:ser>
          <c:idx val="1"/>
          <c:order val="1"/>
          <c:tx>
            <c:strRef>
              <c:f>'2.) ÚJ_Megye_ITP_3.fej. folyt.'!$D$82</c:f>
              <c:strCache>
                <c:ptCount val="1"/>
                <c:pt idx="0">
                  <c:v>Földrajzi célterület </c:v>
                </c:pt>
              </c:strCache>
            </c:strRef>
          </c:tx>
          <c:invertIfNegative val="0"/>
          <c:cat>
            <c:strRef>
              <c:f>'2.) ÚJ_Megye_ITP_3.fej. folyt.'!$E$79:$G$79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ÚJ_Megye_ITP_3.fej. folyt.'!$E$82:$G$82</c:f>
              <c:numCache>
                <c:formatCode>0.000</c:formatCode>
                <c:ptCount val="3"/>
                <c:pt idx="0">
                  <c:v>0</c:v>
                </c:pt>
                <c:pt idx="1">
                  <c:v>0.58099999999999996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2-4C87-A0B6-6B72B4735028}"/>
            </c:ext>
          </c:extLst>
        </c:ser>
        <c:ser>
          <c:idx val="2"/>
          <c:order val="2"/>
          <c:tx>
            <c:strRef>
              <c:f>'2.) ÚJ_Megye_ITP_3.fej. folyt.'!$D$83</c:f>
              <c:strCache>
                <c:ptCount val="1"/>
                <c:pt idx="0">
                  <c:v>Fejlesztési cél </c:v>
                </c:pt>
              </c:strCache>
            </c:strRef>
          </c:tx>
          <c:invertIfNegative val="0"/>
          <c:cat>
            <c:strRef>
              <c:f>'2.) ÚJ_Megye_ITP_3.fej. folyt.'!$E$79:$G$79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ÚJ_Megye_ITP_3.fej. folyt.'!$E$83:$G$83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2-4C87-A0B6-6B72B4735028}"/>
            </c:ext>
          </c:extLst>
        </c:ser>
        <c:ser>
          <c:idx val="3"/>
          <c:order val="3"/>
          <c:tx>
            <c:strRef>
              <c:f>'2.) ÚJ_Megye_ITP_3.fej. folyt.'!$D$84</c:f>
              <c:strCache>
                <c:ptCount val="1"/>
                <c:pt idx="0">
                  <c:v>Kedvezményezetti csoport</c:v>
                </c:pt>
              </c:strCache>
            </c:strRef>
          </c:tx>
          <c:invertIfNegative val="0"/>
          <c:cat>
            <c:strRef>
              <c:f>'2.) ÚJ_Megye_ITP_3.fej. folyt.'!$E$79:$G$79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ÚJ_Megye_ITP_3.fej. folyt.'!$E$84:$G$84</c:f>
              <c:numCache>
                <c:formatCode>0.000</c:formatCode>
                <c:ptCount val="3"/>
                <c:pt idx="0">
                  <c:v>0.93799999999999994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2-4C87-A0B6-6B72B4735028}"/>
            </c:ext>
          </c:extLst>
        </c:ser>
        <c:ser>
          <c:idx val="4"/>
          <c:order val="4"/>
          <c:tx>
            <c:strRef>
              <c:f>'2.) ÚJ_Megye_ITP_3.fej. folyt.'!$D$85</c:f>
              <c:strCache>
                <c:ptCount val="1"/>
                <c:pt idx="0">
                  <c:v>Minden, megyén belüli jogosult számára igényelhető</c:v>
                </c:pt>
              </c:strCache>
            </c:strRef>
          </c:tx>
          <c:invertIfNegative val="0"/>
          <c:cat>
            <c:strRef>
              <c:f>'2.) ÚJ_Megye_ITP_3.fej. folyt.'!$E$79:$G$79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ÚJ_Megye_ITP_3.fej. folyt.'!$E$85:$G$85</c:f>
              <c:numCache>
                <c:formatCode>0.000</c:formatCode>
                <c:ptCount val="3"/>
                <c:pt idx="0">
                  <c:v>2.1869999999999998</c:v>
                </c:pt>
                <c:pt idx="1">
                  <c:v>0</c:v>
                </c:pt>
                <c:pt idx="2">
                  <c:v>0.69699999999999995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2-4C87-A0B6-6B72B473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2325760"/>
        <c:axId val="72335744"/>
        <c:axId val="0"/>
      </c:bar3DChart>
      <c:catAx>
        <c:axId val="723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335744"/>
        <c:crosses val="autoZero"/>
        <c:auto val="1"/>
        <c:lblAlgn val="ctr"/>
        <c:lblOffset val="100"/>
        <c:noMultiLvlLbl val="0"/>
      </c:catAx>
      <c:valAx>
        <c:axId val="7233574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32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4229336602795"/>
          <c:y val="0.41491939381703341"/>
          <c:w val="0.31257497603218914"/>
          <c:h val="0.2517487411975603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28</xdr:row>
      <xdr:rowOff>152400</xdr:rowOff>
    </xdr:from>
    <xdr:to>
      <xdr:col>13</xdr:col>
      <xdr:colOff>990600</xdr:colOff>
      <xdr:row>63</xdr:row>
      <xdr:rowOff>123825</xdr:rowOff>
    </xdr:to>
    <xdr:graphicFrame macro="">
      <xdr:nvGraphicFramePr>
        <xdr:cNvPr id="2528" name="Diagram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466725</xdr:colOff>
      <xdr:row>35</xdr:row>
      <xdr:rowOff>504825</xdr:rowOff>
    </xdr:from>
    <xdr:to>
      <xdr:col>19</xdr:col>
      <xdr:colOff>2162175</xdr:colOff>
      <xdr:row>50</xdr:row>
      <xdr:rowOff>190500</xdr:rowOff>
    </xdr:to>
    <xdr:graphicFrame macro="">
      <xdr:nvGraphicFramePr>
        <xdr:cNvPr id="2529" name="Diagram 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11</xdr:row>
      <xdr:rowOff>152400</xdr:rowOff>
    </xdr:from>
    <xdr:to>
      <xdr:col>19</xdr:col>
      <xdr:colOff>247650</xdr:colOff>
      <xdr:row>23</xdr:row>
      <xdr:rowOff>361950</xdr:rowOff>
    </xdr:to>
    <xdr:graphicFrame macro="">
      <xdr:nvGraphicFramePr>
        <xdr:cNvPr id="1731529" name="Diagram 13">
          <a:extLst>
            <a:ext uri="{FF2B5EF4-FFF2-40B4-BE49-F238E27FC236}">
              <a16:creationId xmlns:a16="http://schemas.microsoft.com/office/drawing/2014/main" id="{00000000-0008-0000-0100-0000C96B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1466850</xdr:colOff>
      <xdr:row>29</xdr:row>
      <xdr:rowOff>9525</xdr:rowOff>
    </xdr:from>
    <xdr:to>
      <xdr:col>11</xdr:col>
      <xdr:colOff>952500</xdr:colOff>
      <xdr:row>34</xdr:row>
      <xdr:rowOff>428625</xdr:rowOff>
    </xdr:to>
    <xdr:graphicFrame macro="">
      <xdr:nvGraphicFramePr>
        <xdr:cNvPr id="1731530" name="Diagram 14">
          <a:extLst>
            <a:ext uri="{FF2B5EF4-FFF2-40B4-BE49-F238E27FC236}">
              <a16:creationId xmlns:a16="http://schemas.microsoft.com/office/drawing/2014/main" id="{00000000-0008-0000-0100-0000CA6B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46</xdr:row>
      <xdr:rowOff>390525</xdr:rowOff>
    </xdr:from>
    <xdr:to>
      <xdr:col>13</xdr:col>
      <xdr:colOff>1047750</xdr:colOff>
      <xdr:row>51</xdr:row>
      <xdr:rowOff>438150</xdr:rowOff>
    </xdr:to>
    <xdr:graphicFrame macro="">
      <xdr:nvGraphicFramePr>
        <xdr:cNvPr id="1731531" name="Diagram 15">
          <a:extLst>
            <a:ext uri="{FF2B5EF4-FFF2-40B4-BE49-F238E27FC236}">
              <a16:creationId xmlns:a16="http://schemas.microsoft.com/office/drawing/2014/main" id="{00000000-0008-0000-0100-0000CB6B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1047750</xdr:colOff>
      <xdr:row>62</xdr:row>
      <xdr:rowOff>285750</xdr:rowOff>
    </xdr:from>
    <xdr:to>
      <xdr:col>15</xdr:col>
      <xdr:colOff>800100</xdr:colOff>
      <xdr:row>70</xdr:row>
      <xdr:rowOff>95250</xdr:rowOff>
    </xdr:to>
    <xdr:graphicFrame macro="">
      <xdr:nvGraphicFramePr>
        <xdr:cNvPr id="1731532" name="Diagram 16">
          <a:extLst>
            <a:ext uri="{FF2B5EF4-FFF2-40B4-BE49-F238E27FC236}">
              <a16:creationId xmlns:a16="http://schemas.microsoft.com/office/drawing/2014/main" id="{00000000-0008-0000-0100-0000CC6B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923925</xdr:colOff>
      <xdr:row>78</xdr:row>
      <xdr:rowOff>561975</xdr:rowOff>
    </xdr:from>
    <xdr:to>
      <xdr:col>16</xdr:col>
      <xdr:colOff>19050</xdr:colOff>
      <xdr:row>85</xdr:row>
      <xdr:rowOff>28575</xdr:rowOff>
    </xdr:to>
    <xdr:graphicFrame macro="">
      <xdr:nvGraphicFramePr>
        <xdr:cNvPr id="1731533" name="Diagram 17">
          <a:extLst>
            <a:ext uri="{FF2B5EF4-FFF2-40B4-BE49-F238E27FC236}">
              <a16:creationId xmlns:a16="http://schemas.microsoft.com/office/drawing/2014/main" id="{00000000-0008-0000-0100-0000CD6B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8"/>
  <sheetViews>
    <sheetView showGridLines="0" tabSelected="1" zoomScaleNormal="100" zoomScaleSheetLayoutView="25" workbookViewId="0">
      <selection activeCell="B5" sqref="B5"/>
    </sheetView>
  </sheetViews>
  <sheetFormatPr defaultColWidth="9.109375" defaultRowHeight="14.4" x14ac:dyDescent="0.3"/>
  <cols>
    <col min="1" max="1" width="18.6640625" style="8" customWidth="1"/>
    <col min="2" max="2" width="27" style="8" customWidth="1"/>
    <col min="3" max="3" width="19.44140625" style="8" bestFit="1" customWidth="1"/>
    <col min="4" max="4" width="19.33203125" style="8" bestFit="1" customWidth="1"/>
    <col min="5" max="5" width="19.5546875" style="8" bestFit="1" customWidth="1"/>
    <col min="6" max="6" width="19.33203125" style="8" bestFit="1" customWidth="1"/>
    <col min="7" max="7" width="22.33203125" style="8" bestFit="1" customWidth="1"/>
    <col min="8" max="8" width="19.5546875" style="8" bestFit="1" customWidth="1"/>
    <col min="9" max="9" width="19.109375" style="8" bestFit="1" customWidth="1"/>
    <col min="10" max="10" width="17.88671875" style="8" bestFit="1" customWidth="1"/>
    <col min="11" max="11" width="19.44140625" style="8" bestFit="1" customWidth="1"/>
    <col min="12" max="12" width="17.33203125" style="8" customWidth="1"/>
    <col min="13" max="14" width="16.44140625" style="8" bestFit="1" customWidth="1"/>
    <col min="15" max="15" width="13.5546875" style="8" bestFit="1" customWidth="1"/>
    <col min="16" max="16" width="17.5546875" style="8" bestFit="1" customWidth="1"/>
    <col min="17" max="17" width="9.109375" style="8"/>
    <col min="18" max="18" width="19.88671875" style="8" customWidth="1"/>
    <col min="19" max="19" width="59" style="8" customWidth="1"/>
    <col min="20" max="20" width="67.109375" style="8" customWidth="1"/>
    <col min="21" max="16384" width="9.109375" style="8"/>
  </cols>
  <sheetData>
    <row r="1" spans="1:21" ht="131.25" customHeight="1" thickTop="1" thickBot="1" x14ac:dyDescent="0.35">
      <c r="A1" s="40"/>
      <c r="B1" s="321" t="s">
        <v>168</v>
      </c>
      <c r="C1" s="322"/>
      <c r="D1" s="322"/>
      <c r="E1" s="323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51" customHeight="1" thickTop="1" x14ac:dyDescent="0.3">
      <c r="A2" s="40"/>
      <c r="B2" s="324" t="s">
        <v>54</v>
      </c>
      <c r="C2" s="325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U5" s="40"/>
    </row>
    <row r="6" spans="1:21" ht="41.25" customHeight="1" x14ac:dyDescent="0.3">
      <c r="A6" s="40"/>
      <c r="B6" s="6" t="s">
        <v>85</v>
      </c>
      <c r="C6" s="319" t="s">
        <v>172</v>
      </c>
      <c r="D6" s="32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U6" s="40"/>
    </row>
    <row r="7" spans="1:21" ht="41.25" customHeight="1" x14ac:dyDescent="0.3">
      <c r="A7" s="40"/>
      <c r="B7" s="18" t="s">
        <v>131</v>
      </c>
      <c r="C7" s="319" t="s">
        <v>181</v>
      </c>
      <c r="D7" s="32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U7" s="40"/>
    </row>
    <row r="8" spans="1:21" ht="100.8" x14ac:dyDescent="0.3">
      <c r="A8" s="34" t="s">
        <v>134</v>
      </c>
      <c r="B8" s="19" t="s">
        <v>132</v>
      </c>
      <c r="C8" s="208">
        <v>53.78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U8" s="40"/>
    </row>
    <row r="9" spans="1:21" ht="39.75" customHeight="1" thickBot="1" x14ac:dyDescent="0.35">
      <c r="A9" s="40"/>
      <c r="B9" s="4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U9" s="40"/>
    </row>
    <row r="10" spans="1:21" ht="18.600000000000001" thickBot="1" x14ac:dyDescent="0.3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2" t="s">
        <v>107</v>
      </c>
      <c r="S10" s="33" t="s">
        <v>108</v>
      </c>
      <c r="T10" s="33" t="s">
        <v>109</v>
      </c>
      <c r="U10" s="40"/>
    </row>
    <row r="11" spans="1:21" ht="63.75" customHeight="1" thickBot="1" x14ac:dyDescent="0.35">
      <c r="A11" s="40"/>
      <c r="B11" s="52" t="s">
        <v>79</v>
      </c>
      <c r="C11" s="315" t="s">
        <v>61</v>
      </c>
      <c r="D11" s="315"/>
      <c r="E11" s="315"/>
      <c r="F11" s="315"/>
      <c r="G11" s="189" t="s">
        <v>62</v>
      </c>
      <c r="H11" s="326" t="s">
        <v>63</v>
      </c>
      <c r="I11" s="327"/>
      <c r="J11" s="315" t="s">
        <v>64</v>
      </c>
      <c r="K11" s="315"/>
      <c r="L11" s="315"/>
      <c r="M11" s="315" t="s">
        <v>65</v>
      </c>
      <c r="N11" s="315"/>
      <c r="O11" s="315"/>
      <c r="P11" s="53"/>
      <c r="Q11" s="40"/>
      <c r="R11" s="316" t="s">
        <v>61</v>
      </c>
      <c r="S11" s="29" t="s">
        <v>66</v>
      </c>
      <c r="T11" s="190" t="s">
        <v>180</v>
      </c>
      <c r="U11" s="40"/>
    </row>
    <row r="12" spans="1:21" ht="120.75" customHeight="1" thickBot="1" x14ac:dyDescent="0.35">
      <c r="A12" s="40"/>
      <c r="B12" s="5" t="s">
        <v>80</v>
      </c>
      <c r="C12" s="90" t="s">
        <v>66</v>
      </c>
      <c r="D12" s="17" t="s">
        <v>67</v>
      </c>
      <c r="E12" s="17" t="s">
        <v>68</v>
      </c>
      <c r="F12" s="17" t="s">
        <v>69</v>
      </c>
      <c r="G12" s="90" t="s">
        <v>70</v>
      </c>
      <c r="H12" s="17" t="s">
        <v>71</v>
      </c>
      <c r="I12" s="90" t="s">
        <v>72</v>
      </c>
      <c r="J12" s="17" t="s">
        <v>73</v>
      </c>
      <c r="K12" s="17" t="s">
        <v>74</v>
      </c>
      <c r="L12" s="17" t="s">
        <v>75</v>
      </c>
      <c r="M12" s="90" t="s">
        <v>76</v>
      </c>
      <c r="N12" s="17" t="s">
        <v>77</v>
      </c>
      <c r="O12" s="17" t="s">
        <v>78</v>
      </c>
      <c r="P12" s="54" t="s">
        <v>84</v>
      </c>
      <c r="Q12" s="40"/>
      <c r="R12" s="317"/>
      <c r="S12" s="30" t="s">
        <v>67</v>
      </c>
      <c r="T12" s="191" t="s">
        <v>180</v>
      </c>
      <c r="U12" s="40"/>
    </row>
    <row r="13" spans="1:21" ht="45.75" customHeight="1" thickBot="1" x14ac:dyDescent="0.35">
      <c r="A13" s="40"/>
      <c r="B13" s="254" t="s">
        <v>0</v>
      </c>
      <c r="C13" s="255" t="s">
        <v>1</v>
      </c>
      <c r="D13" s="256" t="s">
        <v>1</v>
      </c>
      <c r="E13" s="256" t="s">
        <v>1</v>
      </c>
      <c r="F13" s="256" t="s">
        <v>1</v>
      </c>
      <c r="G13" s="255" t="s">
        <v>1</v>
      </c>
      <c r="H13" s="256" t="s">
        <v>1</v>
      </c>
      <c r="I13" s="255" t="s">
        <v>1</v>
      </c>
      <c r="J13" s="256" t="s">
        <v>1</v>
      </c>
      <c r="K13" s="256" t="s">
        <v>1</v>
      </c>
      <c r="L13" s="256" t="s">
        <v>1</v>
      </c>
      <c r="M13" s="257" t="s">
        <v>2</v>
      </c>
      <c r="N13" s="258" t="s">
        <v>2</v>
      </c>
      <c r="O13" s="258" t="s">
        <v>2</v>
      </c>
      <c r="P13" s="259"/>
      <c r="Q13" s="40"/>
      <c r="R13" s="317"/>
      <c r="S13" s="31" t="s">
        <v>68</v>
      </c>
      <c r="T13" s="191" t="s">
        <v>180</v>
      </c>
      <c r="U13" s="40"/>
    </row>
    <row r="14" spans="1:21" s="10" customFormat="1" ht="29.4" hidden="1" thickBot="1" x14ac:dyDescent="0.35">
      <c r="A14" s="55"/>
      <c r="B14" s="260" t="s">
        <v>81</v>
      </c>
      <c r="C14" s="312">
        <v>298.45</v>
      </c>
      <c r="D14" s="313"/>
      <c r="E14" s="313"/>
      <c r="F14" s="314"/>
      <c r="G14" s="261">
        <v>147.785</v>
      </c>
      <c r="H14" s="312">
        <v>200.98599999999999</v>
      </c>
      <c r="I14" s="313"/>
      <c r="J14" s="312">
        <v>61.768999999999998</v>
      </c>
      <c r="K14" s="313"/>
      <c r="L14" s="314"/>
      <c r="M14" s="312">
        <v>89.691000000000003</v>
      </c>
      <c r="N14" s="313"/>
      <c r="O14" s="314"/>
      <c r="P14" s="262">
        <f t="shared" ref="P14:P22" si="0">SUM(C14:O14)</f>
        <v>798.68100000000004</v>
      </c>
      <c r="Q14" s="47"/>
      <c r="R14" s="318"/>
      <c r="S14" s="31" t="s">
        <v>69</v>
      </c>
      <c r="T14" s="191" t="s">
        <v>180</v>
      </c>
      <c r="U14" s="47"/>
    </row>
    <row r="15" spans="1:21" s="11" customFormat="1" ht="78.75" hidden="1" customHeight="1" thickBot="1" x14ac:dyDescent="0.35">
      <c r="A15" s="48"/>
      <c r="B15" s="263" t="s">
        <v>127</v>
      </c>
      <c r="C15" s="309">
        <v>20.097999999999999</v>
      </c>
      <c r="D15" s="310"/>
      <c r="E15" s="310"/>
      <c r="F15" s="311"/>
      <c r="G15" s="264">
        <v>9.952</v>
      </c>
      <c r="H15" s="309">
        <v>13.535</v>
      </c>
      <c r="I15" s="310"/>
      <c r="J15" s="309">
        <v>4.16</v>
      </c>
      <c r="K15" s="310"/>
      <c r="L15" s="311"/>
      <c r="M15" s="309">
        <v>6.0410000000000004</v>
      </c>
      <c r="N15" s="310"/>
      <c r="O15" s="311"/>
      <c r="P15" s="262">
        <f t="shared" si="0"/>
        <v>53.785999999999987</v>
      </c>
      <c r="Q15" s="48"/>
      <c r="R15" s="188" t="s">
        <v>62</v>
      </c>
      <c r="S15" s="31" t="s">
        <v>70</v>
      </c>
      <c r="T15" s="192" t="s">
        <v>180</v>
      </c>
      <c r="U15" s="48"/>
    </row>
    <row r="16" spans="1:21" s="9" customFormat="1" ht="75.75" hidden="1" customHeight="1" thickBot="1" x14ac:dyDescent="0.35">
      <c r="A16" s="56"/>
      <c r="B16" s="265" t="s">
        <v>82</v>
      </c>
      <c r="C16" s="266">
        <v>114.354</v>
      </c>
      <c r="D16" s="266">
        <v>71.328000000000003</v>
      </c>
      <c r="E16" s="266">
        <v>51.125999999999998</v>
      </c>
      <c r="F16" s="266">
        <v>61.642000000000003</v>
      </c>
      <c r="G16" s="266">
        <v>147.785</v>
      </c>
      <c r="H16" s="266">
        <v>75.275999999999996</v>
      </c>
      <c r="I16" s="266">
        <v>125.71</v>
      </c>
      <c r="J16" s="266">
        <v>21.51</v>
      </c>
      <c r="K16" s="266">
        <v>17.088999999999999</v>
      </c>
      <c r="L16" s="266">
        <v>23.17</v>
      </c>
      <c r="M16" s="266">
        <v>66.271000000000001</v>
      </c>
      <c r="N16" s="266">
        <v>8.6219999999999999</v>
      </c>
      <c r="O16" s="266">
        <v>14.798</v>
      </c>
      <c r="P16" s="267">
        <f t="shared" si="0"/>
        <v>798.68099999999981</v>
      </c>
      <c r="Q16" s="49"/>
      <c r="R16" s="186" t="s">
        <v>63</v>
      </c>
      <c r="S16" s="31" t="s">
        <v>71</v>
      </c>
      <c r="T16" s="192" t="s">
        <v>180</v>
      </c>
      <c r="U16" s="49"/>
    </row>
    <row r="17" spans="1:21" s="12" customFormat="1" ht="58.2" hidden="1" thickBot="1" x14ac:dyDescent="0.35">
      <c r="A17" s="50"/>
      <c r="B17" s="268" t="s">
        <v>125</v>
      </c>
      <c r="C17" s="269">
        <v>7.7009999999999996</v>
      </c>
      <c r="D17" s="269">
        <v>4.8029999999999999</v>
      </c>
      <c r="E17" s="269">
        <f>ROUND((E16/C14)*C15, 3)</f>
        <v>3.4430000000000001</v>
      </c>
      <c r="F17" s="269">
        <f>ROUND((F16/C14)*C15, 3)</f>
        <v>4.1509999999999998</v>
      </c>
      <c r="G17" s="270">
        <f>G15</f>
        <v>9.952</v>
      </c>
      <c r="H17" s="270">
        <f>ROUND((H16/H14)*H15, 3)</f>
        <v>5.069</v>
      </c>
      <c r="I17" s="270">
        <f>ROUND((I16/H14)*H15, 3)</f>
        <v>8.4659999999999993</v>
      </c>
      <c r="J17" s="270">
        <f>ROUND((J16/J14)*J15, 3)</f>
        <v>1.4490000000000001</v>
      </c>
      <c r="K17" s="270">
        <f>ROUND((K16/J14)*J15, 3)</f>
        <v>1.151</v>
      </c>
      <c r="L17" s="270">
        <f>ROUND((L16/J14)*J15, 3)</f>
        <v>1.56</v>
      </c>
      <c r="M17" s="270">
        <v>4.4630000000000001</v>
      </c>
      <c r="N17" s="270">
        <f>ROUND((N16/M14)*M15, 3)</f>
        <v>0.58099999999999996</v>
      </c>
      <c r="O17" s="270">
        <f>ROUND((O16/M14)*M15, 3)</f>
        <v>0.997</v>
      </c>
      <c r="P17" s="271">
        <f t="shared" si="0"/>
        <v>53.786000000000008</v>
      </c>
      <c r="Q17" s="50"/>
      <c r="R17" s="188"/>
      <c r="S17" s="31" t="s">
        <v>72</v>
      </c>
      <c r="T17" s="192" t="s">
        <v>180</v>
      </c>
      <c r="U17" s="50"/>
    </row>
    <row r="18" spans="1:21" s="12" customFormat="1" ht="83.4" hidden="1" thickBot="1" x14ac:dyDescent="0.35">
      <c r="A18" s="50"/>
      <c r="B18" s="260" t="s">
        <v>128</v>
      </c>
      <c r="C18" s="307">
        <f>C19+D19+E19+F19</f>
        <v>21.436</v>
      </c>
      <c r="D18" s="307"/>
      <c r="E18" s="307"/>
      <c r="F18" s="307"/>
      <c r="G18" s="272">
        <f>G19</f>
        <v>9.952</v>
      </c>
      <c r="H18" s="308">
        <f>H19+I19</f>
        <v>13.535</v>
      </c>
      <c r="I18" s="308"/>
      <c r="J18" s="308">
        <v>4.16</v>
      </c>
      <c r="K18" s="308"/>
      <c r="L18" s="308"/>
      <c r="M18" s="308">
        <f>M19+N19+O19</f>
        <v>4.7030000000000003</v>
      </c>
      <c r="N18" s="308"/>
      <c r="O18" s="308"/>
      <c r="P18" s="271">
        <f t="shared" si="0"/>
        <v>53.786000000000001</v>
      </c>
      <c r="Q18" s="50"/>
      <c r="R18" s="186" t="s">
        <v>110</v>
      </c>
      <c r="S18" s="31" t="s">
        <v>73</v>
      </c>
      <c r="T18" s="192" t="s">
        <v>180</v>
      </c>
      <c r="U18" s="50"/>
    </row>
    <row r="19" spans="1:21" s="12" customFormat="1" ht="72.599999999999994" thickBot="1" x14ac:dyDescent="0.35">
      <c r="A19" s="94" t="s">
        <v>129</v>
      </c>
      <c r="B19" s="254" t="s">
        <v>126</v>
      </c>
      <c r="C19" s="273">
        <v>7.7009999999999996</v>
      </c>
      <c r="D19" s="273">
        <v>4.8029999999999999</v>
      </c>
      <c r="E19" s="273">
        <v>3.4430000000000001</v>
      </c>
      <c r="F19" s="273">
        <v>5.4889999999999999</v>
      </c>
      <c r="G19" s="274">
        <v>9.952</v>
      </c>
      <c r="H19" s="274">
        <v>5.069</v>
      </c>
      <c r="I19" s="274">
        <v>8.4659999999999993</v>
      </c>
      <c r="J19" s="274">
        <v>1.4490000000000001</v>
      </c>
      <c r="K19" s="274">
        <v>2.3780000000000001</v>
      </c>
      <c r="L19" s="274">
        <v>0.33300000000000002</v>
      </c>
      <c r="M19" s="274">
        <v>3.125</v>
      </c>
      <c r="N19" s="274">
        <v>0.58099999999999996</v>
      </c>
      <c r="O19" s="274">
        <v>0.997</v>
      </c>
      <c r="P19" s="275">
        <v>53.79</v>
      </c>
      <c r="Q19" s="50"/>
      <c r="R19" s="187"/>
      <c r="S19" s="31" t="s">
        <v>74</v>
      </c>
      <c r="T19" s="192" t="s">
        <v>180</v>
      </c>
      <c r="U19" s="50"/>
    </row>
    <row r="20" spans="1:21" s="12" customFormat="1" ht="43.8" thickBot="1" x14ac:dyDescent="0.35">
      <c r="A20" s="50"/>
      <c r="B20" s="254" t="s">
        <v>124</v>
      </c>
      <c r="C20" s="276">
        <f>SUM('4.) Megye_ITP_5. fejezet '!F14:M14)</f>
        <v>0</v>
      </c>
      <c r="D20" s="276">
        <f>SUM('4.) Megye_ITP_5. fejezet '!F15:M15)</f>
        <v>0</v>
      </c>
      <c r="E20" s="276">
        <f>SUM('4.) Megye_ITP_5. fejezet '!F16:M16)</f>
        <v>3.4430000000000001</v>
      </c>
      <c r="F20" s="276">
        <f>SUM('4.) Megye_ITP_5. fejezet '!F17:M17)</f>
        <v>0</v>
      </c>
      <c r="G20" s="277">
        <f>SUM('4.) Megye_ITP_5. fejezet '!F18:M18)</f>
        <v>0</v>
      </c>
      <c r="H20" s="277">
        <f>SUM('4.) Megye_ITP_5. fejezet '!F19:M19)</f>
        <v>0</v>
      </c>
      <c r="I20" s="277">
        <f>SUM('4.) Megye_ITP_5. fejezet '!F20:M20)</f>
        <v>0</v>
      </c>
      <c r="J20" s="277">
        <f>SUM('4.) Megye_ITP_5. fejezet '!F21:M21)</f>
        <v>0</v>
      </c>
      <c r="K20" s="277">
        <f>SUM('4.) Megye_ITP_5. fejezet '!F22:M22)</f>
        <v>0</v>
      </c>
      <c r="L20" s="277">
        <f>SUM('4.) Megye_ITP_5. fejezet '!F23:M23)</f>
        <v>0</v>
      </c>
      <c r="M20" s="277">
        <v>0.93799999999999994</v>
      </c>
      <c r="N20" s="277">
        <f>SUM('4.) Megye_ITP_5. fejezet '!F25:M25)</f>
        <v>0</v>
      </c>
      <c r="O20" s="277">
        <f>SUM('4.) Megye_ITP_5. fejezet '!F26:M26)</f>
        <v>0</v>
      </c>
      <c r="P20" s="278">
        <f t="shared" si="0"/>
        <v>4.3810000000000002</v>
      </c>
      <c r="Q20" s="50"/>
      <c r="R20" s="188"/>
      <c r="S20" s="31" t="s">
        <v>75</v>
      </c>
      <c r="T20" s="192" t="s">
        <v>180</v>
      </c>
      <c r="U20" s="50"/>
    </row>
    <row r="21" spans="1:21" s="12" customFormat="1" ht="83.4" thickBot="1" x14ac:dyDescent="0.35">
      <c r="A21" s="50"/>
      <c r="B21" s="254" t="s">
        <v>123</v>
      </c>
      <c r="C21" s="276">
        <f>SUM('4.) Megye_ITP_5. fejezet '!N14:P14)</f>
        <v>4.032</v>
      </c>
      <c r="D21" s="276">
        <f>SUM('4.) Megye_ITP_5. fejezet '!N15:P15)</f>
        <v>4.4329999999999998</v>
      </c>
      <c r="E21" s="276">
        <f>SUM('4.) Megye_ITP_5. fejezet '!N16:P16)</f>
        <v>0</v>
      </c>
      <c r="F21" s="276">
        <f>SUM('4.) Megye_ITP_5. fejezet '!N17:P17)</f>
        <v>4.1509999999999998</v>
      </c>
      <c r="G21" s="277">
        <f>SUM('4.) Megye_ITP_5. fejezet '!N18:P18)</f>
        <v>9.3170000000000002</v>
      </c>
      <c r="H21" s="277">
        <f>SUM('4.) Megye_ITP_5. fejezet '!N19:P19)</f>
        <v>5.0190000000000001</v>
      </c>
      <c r="I21" s="277">
        <f>SUM('4.) Megye_ITP_5. fejezet '!N20:P20)</f>
        <v>7.8360000000000003</v>
      </c>
      <c r="J21" s="277">
        <f>SUM('4.) Megye_ITP_5. fejezet '!N21:P21)</f>
        <v>1.4490000000000001</v>
      </c>
      <c r="K21" s="277">
        <f>SUM('4.) Megye_ITP_5. fejezet '!N22:P22)</f>
        <v>1.151</v>
      </c>
      <c r="L21" s="277">
        <f>SUM('4.) Megye_ITP_5. fejezet '!N23:P23)</f>
        <v>0</v>
      </c>
      <c r="M21" s="277">
        <v>2.1869999999999998</v>
      </c>
      <c r="N21" s="277">
        <f>SUM('4.) Megye_ITP_5. fejezet '!N25:P25)</f>
        <v>0.44700000000000001</v>
      </c>
      <c r="O21" s="277">
        <f>SUM('4.) Megye_ITP_5. fejezet '!N26:P26)</f>
        <v>0</v>
      </c>
      <c r="P21" s="278">
        <f>SUM(C21:O21)</f>
        <v>40.021999999999998</v>
      </c>
      <c r="Q21" s="50"/>
      <c r="R21" s="186" t="s">
        <v>111</v>
      </c>
      <c r="S21" s="31" t="s">
        <v>76</v>
      </c>
      <c r="T21" s="192" t="s">
        <v>180</v>
      </c>
      <c r="U21" s="50"/>
    </row>
    <row r="22" spans="1:21" s="12" customFormat="1" ht="43.8" thickBot="1" x14ac:dyDescent="0.35">
      <c r="A22" s="50"/>
      <c r="B22" s="279" t="s">
        <v>122</v>
      </c>
      <c r="C22" s="276">
        <f>SUM('4.) Megye_ITP_5. fejezet '!Q14:U14)</f>
        <v>3.6689999999999996</v>
      </c>
      <c r="D22" s="276">
        <f>SUM('4.) Megye_ITP_5. fejezet '!Q15:U15)</f>
        <v>0.37</v>
      </c>
      <c r="E22" s="276">
        <f>SUM('4.) Megye_ITP_5. fejezet '!Q16:U16)</f>
        <v>0</v>
      </c>
      <c r="F22" s="276">
        <f>SUM('4.) Megye_ITP_5. fejezet '!Q17:U17)</f>
        <v>0</v>
      </c>
      <c r="G22" s="277">
        <f>SUM('4.) Megye_ITP_5. fejezet '!Q18:U18)</f>
        <v>0.63500000000000001</v>
      </c>
      <c r="H22" s="277">
        <f>SUM('4.) Megye_ITP_5. fejezet '!Q19:U19)</f>
        <v>0.05</v>
      </c>
      <c r="I22" s="277">
        <f>SUM('4.) Megye_ITP_5. fejezet '!Q20:U20)</f>
        <v>0.63</v>
      </c>
      <c r="J22" s="277">
        <f>SUM('4.) Megye_ITP_5. fejezet '!Q21:U21)</f>
        <v>0</v>
      </c>
      <c r="K22" s="277">
        <f>SUM('4.) Megye_ITP_5. fejezet '!Q22:U22)</f>
        <v>0</v>
      </c>
      <c r="L22" s="277">
        <v>0.33300000000000002</v>
      </c>
      <c r="M22" s="277">
        <f>SUM('4.) Megye_ITP_5. fejezet '!Q24:U24)</f>
        <v>0</v>
      </c>
      <c r="N22" s="277">
        <f>SUM('4.) Megye_ITP_5. fejezet '!Q25:U25)</f>
        <v>0.13400000000000001</v>
      </c>
      <c r="O22" s="277">
        <f>SUM('4.) Megye_ITP_5. fejezet '!Q26:U26)</f>
        <v>0.99700000000000011</v>
      </c>
      <c r="P22" s="278">
        <f t="shared" si="0"/>
        <v>6.8179999999999996</v>
      </c>
      <c r="Q22" s="50"/>
      <c r="R22" s="187"/>
      <c r="S22" s="31" t="s">
        <v>77</v>
      </c>
      <c r="T22" s="192" t="s">
        <v>180</v>
      </c>
      <c r="U22" s="50"/>
    </row>
    <row r="23" spans="1:21" s="12" customFormat="1" ht="43.8" thickBot="1" x14ac:dyDescent="0.35">
      <c r="A23" s="50"/>
      <c r="B23" s="279" t="s">
        <v>198</v>
      </c>
      <c r="C23" s="280">
        <v>0</v>
      </c>
      <c r="D23" s="280">
        <v>0</v>
      </c>
      <c r="E23" s="280">
        <v>0</v>
      </c>
      <c r="F23" s="280">
        <v>1.3380000000000001</v>
      </c>
      <c r="G23" s="281">
        <v>0</v>
      </c>
      <c r="H23" s="281">
        <v>0</v>
      </c>
      <c r="I23" s="281">
        <v>0</v>
      </c>
      <c r="J23" s="281">
        <v>0</v>
      </c>
      <c r="K23" s="281">
        <v>1.2270000000000001</v>
      </c>
      <c r="L23" s="281">
        <v>0</v>
      </c>
      <c r="M23" s="281">
        <v>0</v>
      </c>
      <c r="N23" s="281">
        <v>0</v>
      </c>
      <c r="O23" s="281">
        <v>0</v>
      </c>
      <c r="P23" s="278">
        <f>SUM(C23:O23)</f>
        <v>2.5650000000000004</v>
      </c>
      <c r="Q23" s="50"/>
      <c r="R23" s="225"/>
      <c r="S23" s="31"/>
      <c r="T23" s="192"/>
      <c r="U23" s="50"/>
    </row>
    <row r="24" spans="1:21" s="13" customFormat="1" ht="39.75" customHeight="1" thickBot="1" x14ac:dyDescent="0.35">
      <c r="A24" s="51"/>
      <c r="B24" s="328" t="s">
        <v>83</v>
      </c>
      <c r="C24" s="282">
        <f>SUM(C20:C23)</f>
        <v>7.7009999999999996</v>
      </c>
      <c r="D24" s="282">
        <f t="shared" ref="D24:O24" si="1">SUM(D20:D23)</f>
        <v>4.8029999999999999</v>
      </c>
      <c r="E24" s="282">
        <f t="shared" si="1"/>
        <v>3.4430000000000001</v>
      </c>
      <c r="F24" s="282">
        <f t="shared" si="1"/>
        <v>5.4889999999999999</v>
      </c>
      <c r="G24" s="282">
        <f t="shared" si="1"/>
        <v>9.952</v>
      </c>
      <c r="H24" s="282">
        <f t="shared" si="1"/>
        <v>5.069</v>
      </c>
      <c r="I24" s="282">
        <f t="shared" si="1"/>
        <v>8.4660000000000011</v>
      </c>
      <c r="J24" s="282">
        <f t="shared" si="1"/>
        <v>1.4490000000000001</v>
      </c>
      <c r="K24" s="282">
        <f t="shared" si="1"/>
        <v>2.3780000000000001</v>
      </c>
      <c r="L24" s="282">
        <f t="shared" si="1"/>
        <v>0.33300000000000002</v>
      </c>
      <c r="M24" s="282">
        <f t="shared" si="1"/>
        <v>3.125</v>
      </c>
      <c r="N24" s="282">
        <f t="shared" si="1"/>
        <v>0.58099999999999996</v>
      </c>
      <c r="O24" s="282">
        <f t="shared" si="1"/>
        <v>0.99700000000000011</v>
      </c>
      <c r="P24" s="283">
        <f>P20+P21+P22+P23</f>
        <v>53.785999999999994</v>
      </c>
      <c r="Q24" s="51"/>
      <c r="R24" s="188"/>
      <c r="S24" s="31" t="s">
        <v>78</v>
      </c>
      <c r="T24" s="192" t="s">
        <v>180</v>
      </c>
      <c r="U24" s="51"/>
    </row>
    <row r="25" spans="1:21" s="14" customFormat="1" x14ac:dyDescent="0.3">
      <c r="A25" s="51"/>
      <c r="B25" s="329"/>
      <c r="C25" s="284">
        <f>C24-C19</f>
        <v>0</v>
      </c>
      <c r="D25" s="284">
        <f t="shared" ref="D25:N25" si="2">D24-D19</f>
        <v>0</v>
      </c>
      <c r="E25" s="284">
        <f t="shared" si="2"/>
        <v>0</v>
      </c>
      <c r="F25" s="284">
        <f t="shared" si="2"/>
        <v>0</v>
      </c>
      <c r="G25" s="284">
        <f t="shared" si="2"/>
        <v>0</v>
      </c>
      <c r="H25" s="284">
        <f t="shared" si="2"/>
        <v>0</v>
      </c>
      <c r="I25" s="284">
        <f t="shared" si="2"/>
        <v>0</v>
      </c>
      <c r="J25" s="284">
        <f t="shared" si="2"/>
        <v>0</v>
      </c>
      <c r="K25" s="284">
        <v>0</v>
      </c>
      <c r="L25" s="284">
        <f t="shared" si="2"/>
        <v>0</v>
      </c>
      <c r="M25" s="284">
        <f t="shared" si="2"/>
        <v>0</v>
      </c>
      <c r="N25" s="284">
        <f t="shared" si="2"/>
        <v>0</v>
      </c>
      <c r="O25" s="284">
        <v>0</v>
      </c>
      <c r="P25" s="285">
        <f>SUM(C25:O25)</f>
        <v>0</v>
      </c>
      <c r="Q25" s="51"/>
      <c r="U25" s="51"/>
    </row>
    <row r="26" spans="1:21" s="14" customFormat="1" x14ac:dyDescent="0.3">
      <c r="A26" s="51"/>
      <c r="B26" s="51"/>
      <c r="C26" s="51"/>
      <c r="D26" s="51"/>
      <c r="E26" s="51"/>
      <c r="F26" s="51"/>
      <c r="G26" s="57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14" customFormat="1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14" customFormat="1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43.5" hidden="1" customHeight="1" thickBot="1" x14ac:dyDescent="0.4">
      <c r="A30" s="40"/>
      <c r="B30" s="304" t="s">
        <v>130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6"/>
      <c r="P30" s="40"/>
      <c r="Q30" s="40"/>
      <c r="R30" s="302" t="s">
        <v>133</v>
      </c>
      <c r="S30" s="303"/>
      <c r="T30" s="40"/>
      <c r="U30" s="40"/>
    </row>
    <row r="31" spans="1:21" ht="159" hidden="1" customHeight="1" thickBot="1" x14ac:dyDescent="0.35">
      <c r="A31" s="95"/>
      <c r="B31" s="108" t="s">
        <v>80</v>
      </c>
      <c r="C31" s="105" t="s">
        <v>66</v>
      </c>
      <c r="D31" s="103" t="s">
        <v>67</v>
      </c>
      <c r="E31" s="103" t="s">
        <v>68</v>
      </c>
      <c r="F31" s="103" t="s">
        <v>69</v>
      </c>
      <c r="G31" s="103" t="s">
        <v>70</v>
      </c>
      <c r="H31" s="103" t="s">
        <v>71</v>
      </c>
      <c r="I31" s="103" t="s">
        <v>72</v>
      </c>
      <c r="J31" s="103" t="s">
        <v>73</v>
      </c>
      <c r="K31" s="103" t="s">
        <v>74</v>
      </c>
      <c r="L31" s="103" t="s">
        <v>75</v>
      </c>
      <c r="M31" s="103" t="s">
        <v>76</v>
      </c>
      <c r="N31" s="103" t="s">
        <v>77</v>
      </c>
      <c r="O31" s="104" t="s">
        <v>78</v>
      </c>
      <c r="P31" s="98"/>
      <c r="Q31" s="40"/>
      <c r="R31" s="111" t="s">
        <v>61</v>
      </c>
      <c r="S31" s="114">
        <f>C18</f>
        <v>21.436</v>
      </c>
      <c r="U31" s="40"/>
    </row>
    <row r="32" spans="1:21" s="14" customFormat="1" ht="69" hidden="1" customHeight="1" x14ac:dyDescent="0.3">
      <c r="A32" s="96"/>
      <c r="B32" s="109" t="s">
        <v>105</v>
      </c>
      <c r="C32" s="106">
        <f>C17</f>
        <v>7.7009999999999996</v>
      </c>
      <c r="D32" s="101">
        <v>4.8029999999999999</v>
      </c>
      <c r="E32" s="101">
        <f t="shared" ref="E32:O32" si="3">E17</f>
        <v>3.4430000000000001</v>
      </c>
      <c r="F32" s="101">
        <f t="shared" si="3"/>
        <v>4.1509999999999998</v>
      </c>
      <c r="G32" s="101">
        <f t="shared" si="3"/>
        <v>9.952</v>
      </c>
      <c r="H32" s="101">
        <f t="shared" si="3"/>
        <v>5.069</v>
      </c>
      <c r="I32" s="101">
        <f t="shared" si="3"/>
        <v>8.4659999999999993</v>
      </c>
      <c r="J32" s="101">
        <f t="shared" si="3"/>
        <v>1.4490000000000001</v>
      </c>
      <c r="K32" s="101">
        <f t="shared" si="3"/>
        <v>1.151</v>
      </c>
      <c r="L32" s="101">
        <f t="shared" si="3"/>
        <v>1.56</v>
      </c>
      <c r="M32" s="101">
        <f t="shared" si="3"/>
        <v>4.4630000000000001</v>
      </c>
      <c r="N32" s="101">
        <f t="shared" si="3"/>
        <v>0.58099999999999996</v>
      </c>
      <c r="O32" s="102">
        <f t="shared" si="3"/>
        <v>0.997</v>
      </c>
      <c r="P32" s="51"/>
      <c r="Q32" s="51"/>
      <c r="R32" s="112" t="s">
        <v>62</v>
      </c>
      <c r="S32" s="115">
        <f>G18</f>
        <v>9.952</v>
      </c>
      <c r="U32" s="51"/>
    </row>
    <row r="33" spans="1:21" ht="90.75" hidden="1" customHeight="1" thickBot="1" x14ac:dyDescent="0.35">
      <c r="A33" s="97"/>
      <c r="B33" s="110" t="s">
        <v>106</v>
      </c>
      <c r="C33" s="107">
        <f>C19</f>
        <v>7.7009999999999996</v>
      </c>
      <c r="D33" s="99">
        <f t="shared" ref="D33:O33" si="4">D19</f>
        <v>4.8029999999999999</v>
      </c>
      <c r="E33" s="99">
        <f t="shared" si="4"/>
        <v>3.4430000000000001</v>
      </c>
      <c r="F33" s="99">
        <f t="shared" si="4"/>
        <v>5.4889999999999999</v>
      </c>
      <c r="G33" s="99">
        <f t="shared" si="4"/>
        <v>9.952</v>
      </c>
      <c r="H33" s="99">
        <f t="shared" si="4"/>
        <v>5.069</v>
      </c>
      <c r="I33" s="99">
        <f t="shared" si="4"/>
        <v>8.4659999999999993</v>
      </c>
      <c r="J33" s="99">
        <f t="shared" si="4"/>
        <v>1.4490000000000001</v>
      </c>
      <c r="K33" s="99">
        <f t="shared" si="4"/>
        <v>2.3780000000000001</v>
      </c>
      <c r="L33" s="99">
        <f t="shared" si="4"/>
        <v>0.33300000000000002</v>
      </c>
      <c r="M33" s="99">
        <f t="shared" si="4"/>
        <v>3.125</v>
      </c>
      <c r="N33" s="99">
        <f t="shared" si="4"/>
        <v>0.58099999999999996</v>
      </c>
      <c r="O33" s="100">
        <f t="shared" si="4"/>
        <v>0.997</v>
      </c>
      <c r="P33" s="40"/>
      <c r="Q33" s="40"/>
      <c r="R33" s="112" t="s">
        <v>63</v>
      </c>
      <c r="S33" s="115">
        <f>H18</f>
        <v>13.535</v>
      </c>
      <c r="U33" s="40"/>
    </row>
    <row r="34" spans="1:21" ht="87" hidden="1" customHeigh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12" t="s">
        <v>64</v>
      </c>
      <c r="S34" s="115">
        <f>J18</f>
        <v>4.16</v>
      </c>
      <c r="U34" s="40"/>
    </row>
    <row r="35" spans="1:21" ht="105.75" hidden="1" customHeight="1" thickBot="1" x14ac:dyDescent="0.3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13" t="s">
        <v>65</v>
      </c>
      <c r="S35" s="116">
        <f>M18</f>
        <v>4.7030000000000003</v>
      </c>
      <c r="U35" s="40"/>
    </row>
    <row r="36" spans="1:21" ht="51.75" customHeight="1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U36" s="40"/>
    </row>
    <row r="37" spans="1:21" ht="31.5" customHeight="1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U37" s="40"/>
    </row>
    <row r="38" spans="1:21" ht="48" customHeight="1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U38" s="40"/>
    </row>
    <row r="39" spans="1:21" ht="31.5" customHeight="1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U39" s="40"/>
    </row>
    <row r="40" spans="1:21" ht="37.5" customHeight="1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U40" s="40"/>
    </row>
    <row r="41" spans="1:21" ht="28.5" customHeight="1" x14ac:dyDescent="0.3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U41" s="40"/>
    </row>
    <row r="42" spans="1:21" ht="39.75" customHeight="1" x14ac:dyDescent="0.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U42" s="40"/>
    </row>
    <row r="43" spans="1:21" ht="36.75" customHeight="1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U43" s="40"/>
    </row>
    <row r="44" spans="1:21" ht="35.25" customHeight="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U44" s="40"/>
    </row>
    <row r="45" spans="1:21" ht="29.25" customHeight="1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x14ac:dyDescent="0.3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x14ac:dyDescent="0.3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x14ac:dyDescent="0.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x14ac:dyDescent="0.3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x14ac:dyDescent="0.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x14ac:dyDescent="0.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ht="15" customHeight="1" x14ac:dyDescent="0.3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</sheetData>
  <sheetProtection formatCells="0" formatColumns="0" formatRows="0" insertColumns="0" insertRows="0"/>
  <protectedRanges>
    <protectedRange sqref="C6:D7" name="Tartomány1"/>
    <protectedRange sqref="C8" name="Tartomány2"/>
    <protectedRange sqref="T11:T24" name="Tartomány4_1"/>
  </protectedRanges>
  <mergeCells count="24">
    <mergeCell ref="B1:E1"/>
    <mergeCell ref="B2:C2"/>
    <mergeCell ref="H11:I11"/>
    <mergeCell ref="B24:B25"/>
    <mergeCell ref="C11:F11"/>
    <mergeCell ref="H14:I14"/>
    <mergeCell ref="H15:I15"/>
    <mergeCell ref="C15:F15"/>
    <mergeCell ref="R11:R14"/>
    <mergeCell ref="C6:D6"/>
    <mergeCell ref="C14:F14"/>
    <mergeCell ref="J14:L14"/>
    <mergeCell ref="C7:D7"/>
    <mergeCell ref="J15:L15"/>
    <mergeCell ref="M15:O15"/>
    <mergeCell ref="M14:O14"/>
    <mergeCell ref="J11:L11"/>
    <mergeCell ref="M11:O11"/>
    <mergeCell ref="R30:S30"/>
    <mergeCell ref="B30:O30"/>
    <mergeCell ref="C18:F18"/>
    <mergeCell ref="H18:I18"/>
    <mergeCell ref="J18:L18"/>
    <mergeCell ref="M18:O18"/>
  </mergeCells>
  <conditionalFormatting sqref="C25:O25">
    <cfRule type="cellIs" dxfId="31" priority="3" stopIfTrue="1" operator="lessThan">
      <formula>0</formula>
    </cfRule>
    <cfRule type="cellIs" dxfId="30" priority="4" stopIfTrue="1" operator="greaterThan">
      <formula>0</formula>
    </cfRule>
  </conditionalFormatting>
  <conditionalFormatting sqref="P25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Footer>&amp;P. oldal, összesen: &amp;N</oddFooter>
  </headerFooter>
  <rowBreaks count="1" manualBreakCount="1">
    <brk id="26" max="16383" man="1"/>
  </rowBreaks>
  <colBreaks count="1" manualBreakCount="1">
    <brk id="16" max="1048575" man="1"/>
  </colBreaks>
  <ignoredErrors>
    <ignoredError sqref="I17:J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92"/>
  <sheetViews>
    <sheetView showGridLines="0" zoomScaleNormal="100" zoomScaleSheetLayoutView="25" workbookViewId="0">
      <selection activeCell="B1" sqref="B1"/>
    </sheetView>
  </sheetViews>
  <sheetFormatPr defaultRowHeight="14.4" x14ac:dyDescent="0.3"/>
  <cols>
    <col min="1" max="1" width="6.6640625" customWidth="1"/>
    <col min="2" max="2" width="30" customWidth="1"/>
    <col min="3" max="3" width="23.5546875" customWidth="1"/>
    <col min="4" max="4" width="20.44140625" customWidth="1"/>
    <col min="5" max="5" width="23.88671875" customWidth="1"/>
    <col min="6" max="6" width="22.44140625" customWidth="1"/>
    <col min="7" max="9" width="26.33203125" customWidth="1"/>
    <col min="12" max="12" width="14.6640625" customWidth="1"/>
    <col min="13" max="13" width="19.5546875" customWidth="1"/>
    <col min="14" max="14" width="18.88671875" customWidth="1"/>
    <col min="15" max="15" width="18" customWidth="1"/>
    <col min="16" max="16" width="17.109375" customWidth="1"/>
    <col min="17" max="17" width="20.33203125" customWidth="1"/>
    <col min="18" max="18" width="14.5546875" customWidth="1"/>
  </cols>
  <sheetData>
    <row r="1" spans="1:44" ht="150" customHeight="1" x14ac:dyDescent="0.3">
      <c r="C1" s="349" t="s">
        <v>165</v>
      </c>
      <c r="D1" s="350"/>
      <c r="E1" s="350"/>
      <c r="F1" s="350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30.75" customHeight="1" x14ac:dyDescent="0.4">
      <c r="B2" s="37"/>
      <c r="C2" s="351" t="s">
        <v>55</v>
      </c>
      <c r="D2" s="351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</row>
    <row r="4" spans="1:44" x14ac:dyDescent="0.3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x14ac:dyDescent="0.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39.75" customHeight="1" x14ac:dyDescent="0.3">
      <c r="B6" s="37"/>
      <c r="C6" s="45" t="s">
        <v>85</v>
      </c>
      <c r="D6" s="352" t="s">
        <v>177</v>
      </c>
      <c r="E6" s="3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4" ht="48" customHeight="1" x14ac:dyDescent="0.3">
      <c r="B7" s="37"/>
      <c r="C7" s="45" t="s">
        <v>131</v>
      </c>
      <c r="D7" s="352" t="s">
        <v>178</v>
      </c>
      <c r="E7" s="352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36" x14ac:dyDescent="0.3">
      <c r="B8" s="37"/>
      <c r="C8" s="45" t="s">
        <v>121</v>
      </c>
      <c r="D8" s="209">
        <v>53.78</v>
      </c>
      <c r="E8" s="58"/>
      <c r="F8" s="37"/>
      <c r="G8" s="37"/>
      <c r="H8" s="37"/>
      <c r="I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 ht="27" customHeight="1" x14ac:dyDescent="0.3">
      <c r="A9" s="40"/>
      <c r="B9" s="40"/>
      <c r="C9" s="40"/>
      <c r="D9" s="40"/>
      <c r="E9" s="40"/>
      <c r="F9" s="40"/>
      <c r="G9" s="40"/>
      <c r="H9" s="40"/>
      <c r="I9" s="4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ht="21" x14ac:dyDescent="0.4">
      <c r="A10" s="334" t="s">
        <v>61</v>
      </c>
      <c r="B10" s="334"/>
      <c r="C10" s="334"/>
      <c r="D10" s="334"/>
      <c r="E10" s="334"/>
      <c r="F10" s="334"/>
      <c r="G10" s="334"/>
      <c r="H10" s="334"/>
      <c r="I10" s="3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27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4" ht="66" x14ac:dyDescent="0.3">
      <c r="A12" s="37"/>
      <c r="B12" s="37"/>
      <c r="C12" s="342" t="s">
        <v>61</v>
      </c>
      <c r="D12" s="343"/>
      <c r="E12" s="22" t="s">
        <v>66</v>
      </c>
      <c r="F12" s="22" t="s">
        <v>67</v>
      </c>
      <c r="G12" s="22" t="s">
        <v>68</v>
      </c>
      <c r="H12" s="22" t="s">
        <v>69</v>
      </c>
      <c r="I12" s="20" t="s">
        <v>84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4" ht="65.25" customHeight="1" x14ac:dyDescent="0.3">
      <c r="A13" s="37"/>
      <c r="B13" s="37"/>
      <c r="C13" s="330" t="s">
        <v>135</v>
      </c>
      <c r="D13" s="330"/>
      <c r="E13" s="89">
        <f>'1.) Megye_ITP_3. fejezet'!C19</f>
        <v>7.7009999999999996</v>
      </c>
      <c r="F13" s="21">
        <f>'1.) Megye_ITP_3. fejezet'!D19</f>
        <v>4.8029999999999999</v>
      </c>
      <c r="G13" s="21">
        <f>'1.) Megye_ITP_3. fejezet'!E19</f>
        <v>3.4430000000000001</v>
      </c>
      <c r="H13" s="286">
        <f>'1.) Megye_ITP_3. fejezet'!F19</f>
        <v>5.4889999999999999</v>
      </c>
      <c r="I13" s="16">
        <f t="shared" ref="I13:I18" si="0">SUM(E13:H13)</f>
        <v>21.436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4" ht="68.25" customHeight="1" x14ac:dyDescent="0.3">
      <c r="A14" s="37"/>
      <c r="B14" s="37"/>
      <c r="C14" s="339" t="s">
        <v>51</v>
      </c>
      <c r="D14" s="5" t="s">
        <v>120</v>
      </c>
      <c r="E14" s="193">
        <v>0</v>
      </c>
      <c r="F14" s="193">
        <v>0</v>
      </c>
      <c r="G14" s="193">
        <v>0</v>
      </c>
      <c r="H14" s="287">
        <v>0</v>
      </c>
      <c r="I14" s="121">
        <f t="shared" si="0"/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4" ht="35.25" customHeight="1" x14ac:dyDescent="0.3">
      <c r="A15" s="37"/>
      <c r="B15" s="37"/>
      <c r="C15" s="340"/>
      <c r="D15" s="5" t="s">
        <v>87</v>
      </c>
      <c r="E15" s="193">
        <v>7.7009999999999996</v>
      </c>
      <c r="F15" s="193">
        <v>4.8029999999999999</v>
      </c>
      <c r="G15" s="193">
        <v>0</v>
      </c>
      <c r="H15" s="287">
        <v>0</v>
      </c>
      <c r="I15" s="121">
        <f t="shared" si="0"/>
        <v>12.504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44" ht="31.5" customHeight="1" x14ac:dyDescent="0.3">
      <c r="A16" s="37"/>
      <c r="B16" s="37"/>
      <c r="C16" s="340"/>
      <c r="D16" s="5" t="s">
        <v>86</v>
      </c>
      <c r="E16" s="193">
        <v>0</v>
      </c>
      <c r="F16" s="193">
        <v>0</v>
      </c>
      <c r="G16" s="193">
        <v>0</v>
      </c>
      <c r="H16" s="287">
        <v>1.204</v>
      </c>
      <c r="I16" s="121">
        <f t="shared" si="0"/>
        <v>1.204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7" ht="28.8" x14ac:dyDescent="0.3">
      <c r="A17" s="37"/>
      <c r="B17" s="37"/>
      <c r="C17" s="340"/>
      <c r="D17" s="5" t="s">
        <v>114</v>
      </c>
      <c r="E17" s="193">
        <v>0</v>
      </c>
      <c r="F17" s="193">
        <v>0</v>
      </c>
      <c r="G17" s="193">
        <v>3.4430000000000001</v>
      </c>
      <c r="H17" s="287">
        <v>0.54900000000000004</v>
      </c>
      <c r="I17" s="121">
        <f t="shared" si="0"/>
        <v>3.992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7" ht="43.2" x14ac:dyDescent="0.3">
      <c r="A18" s="37"/>
      <c r="B18" s="37"/>
      <c r="C18" s="341"/>
      <c r="D18" s="5" t="s">
        <v>166</v>
      </c>
      <c r="E18" s="193">
        <v>0</v>
      </c>
      <c r="F18" s="193">
        <v>0</v>
      </c>
      <c r="G18" s="193">
        <v>0</v>
      </c>
      <c r="H18" s="287">
        <v>3.7360000000000002</v>
      </c>
      <c r="I18" s="121">
        <f t="shared" si="0"/>
        <v>3.7360000000000002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</row>
    <row r="19" spans="1:47" x14ac:dyDescent="0.3">
      <c r="A19" s="37"/>
      <c r="B19" s="37"/>
      <c r="D19" s="24" t="s">
        <v>89</v>
      </c>
      <c r="E19" s="122">
        <f>SUM(E14:E18)</f>
        <v>7.7009999999999996</v>
      </c>
      <c r="F19" s="122">
        <f>SUM(F14:F18)</f>
        <v>4.8029999999999999</v>
      </c>
      <c r="G19" s="122">
        <f>SUM(G14:G18)</f>
        <v>3.4430000000000001</v>
      </c>
      <c r="H19" s="288">
        <f>SUM(H14:H18)</f>
        <v>5.4890000000000008</v>
      </c>
      <c r="I19" s="122">
        <f>SUM(I14:I18)</f>
        <v>21.436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 x14ac:dyDescent="0.3">
      <c r="A20" s="37"/>
      <c r="B20" s="37"/>
      <c r="C20" s="37"/>
      <c r="D20" s="37"/>
      <c r="E20" s="37"/>
      <c r="F20" s="37"/>
      <c r="G20" s="37"/>
      <c r="H20" s="37"/>
      <c r="I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x14ac:dyDescent="0.3">
      <c r="A21" s="37"/>
      <c r="B21" s="37"/>
      <c r="C21" s="37"/>
      <c r="D21" s="37"/>
      <c r="E21" s="37"/>
      <c r="F21" s="37"/>
      <c r="G21" s="37"/>
      <c r="H21" s="37"/>
      <c r="I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x14ac:dyDescent="0.3">
      <c r="A22" s="37"/>
      <c r="B22" s="37"/>
      <c r="C22" s="332" t="s">
        <v>61</v>
      </c>
      <c r="D22" s="346"/>
      <c r="E22" s="346"/>
      <c r="F22" s="346"/>
      <c r="G22" s="346"/>
      <c r="H22" s="333"/>
      <c r="I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x14ac:dyDescent="0.3">
      <c r="A23" s="37"/>
      <c r="B23" s="37"/>
      <c r="C23" s="332" t="s">
        <v>151</v>
      </c>
      <c r="D23" s="333"/>
      <c r="E23" s="185" t="s">
        <v>152</v>
      </c>
      <c r="F23" s="185" t="s">
        <v>153</v>
      </c>
      <c r="G23" s="185" t="s">
        <v>154</v>
      </c>
      <c r="H23" s="185" t="s">
        <v>155</v>
      </c>
      <c r="I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 ht="194.25" customHeight="1" x14ac:dyDescent="0.3">
      <c r="A24" s="37"/>
      <c r="B24" s="337" t="s">
        <v>171</v>
      </c>
      <c r="C24" s="344" t="s">
        <v>136</v>
      </c>
      <c r="D24" s="345"/>
      <c r="E24" s="212" t="s">
        <v>186</v>
      </c>
      <c r="F24" s="212" t="s">
        <v>187</v>
      </c>
      <c r="G24" s="212" t="s">
        <v>182</v>
      </c>
      <c r="H24" s="289" t="s">
        <v>202</v>
      </c>
      <c r="I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ht="96" customHeight="1" x14ac:dyDescent="0.3">
      <c r="A25" s="37"/>
      <c r="B25" s="338"/>
      <c r="C25" s="347" t="s">
        <v>137</v>
      </c>
      <c r="D25" s="348"/>
      <c r="E25" s="213" t="s">
        <v>183</v>
      </c>
      <c r="F25" s="213" t="s">
        <v>183</v>
      </c>
      <c r="G25" s="213" t="s">
        <v>184</v>
      </c>
      <c r="H25" s="290" t="s">
        <v>201</v>
      </c>
      <c r="I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</row>
    <row r="26" spans="1:47" ht="30.75" customHeight="1" x14ac:dyDescent="0.3">
      <c r="A26" s="37"/>
      <c r="B26" s="119"/>
      <c r="C26" s="120"/>
      <c r="D26" s="120"/>
      <c r="E26" s="117"/>
      <c r="F26" s="117"/>
      <c r="G26" s="117"/>
      <c r="H26" s="117"/>
      <c r="I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</row>
    <row r="27" spans="1:47" ht="21" x14ac:dyDescent="0.4">
      <c r="A27" s="334" t="s">
        <v>62</v>
      </c>
      <c r="B27" s="334"/>
      <c r="C27" s="334"/>
      <c r="D27" s="334"/>
      <c r="E27" s="334"/>
      <c r="F27" s="334"/>
      <c r="G27" s="334"/>
      <c r="H27" s="334"/>
      <c r="I27" s="33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47" ht="32.2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</row>
    <row r="29" spans="1:47" ht="98.25" customHeight="1" x14ac:dyDescent="0.3">
      <c r="A29" s="37"/>
      <c r="B29" s="37"/>
      <c r="C29" s="353" t="s">
        <v>62</v>
      </c>
      <c r="D29" s="354"/>
      <c r="E29" s="22" t="s">
        <v>70</v>
      </c>
      <c r="F29" s="37"/>
      <c r="G29" s="37"/>
      <c r="H29" s="37"/>
      <c r="I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47" ht="98.25" customHeight="1" x14ac:dyDescent="0.3">
      <c r="A30" s="37"/>
      <c r="B30" s="37"/>
      <c r="C30" s="330" t="s">
        <v>135</v>
      </c>
      <c r="D30" s="330"/>
      <c r="E30" s="21">
        <f>'1.) Megye_ITP_3. fejezet'!G19</f>
        <v>9.952</v>
      </c>
      <c r="F30" s="37"/>
      <c r="G30" s="37"/>
      <c r="H30" s="37"/>
      <c r="I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1:47" ht="51" customHeight="1" x14ac:dyDescent="0.3">
      <c r="A31" s="37"/>
      <c r="B31" s="37"/>
      <c r="C31" s="339" t="s">
        <v>51</v>
      </c>
      <c r="D31" s="5" t="s">
        <v>120</v>
      </c>
      <c r="E31" s="193">
        <v>0</v>
      </c>
      <c r="F31" s="37"/>
      <c r="G31" s="37"/>
      <c r="H31" s="37"/>
      <c r="I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</row>
    <row r="32" spans="1:47" ht="51" customHeight="1" x14ac:dyDescent="0.3">
      <c r="A32" s="37"/>
      <c r="B32" s="37"/>
      <c r="C32" s="340"/>
      <c r="D32" s="5" t="s">
        <v>87</v>
      </c>
      <c r="E32" s="193">
        <v>5.9720000000000004</v>
      </c>
      <c r="F32" s="37"/>
      <c r="G32" s="37"/>
      <c r="H32" s="37"/>
      <c r="I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</row>
    <row r="33" spans="1:47" ht="50.25" customHeight="1" x14ac:dyDescent="0.3">
      <c r="A33" s="37"/>
      <c r="B33" s="37"/>
      <c r="C33" s="340"/>
      <c r="D33" s="5" t="s">
        <v>86</v>
      </c>
      <c r="E33" s="193">
        <v>0</v>
      </c>
      <c r="F33" s="37"/>
      <c r="G33" s="37"/>
      <c r="H33" s="37"/>
      <c r="I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ht="28.8" x14ac:dyDescent="0.3">
      <c r="A34" s="37"/>
      <c r="B34" s="37"/>
      <c r="C34" s="340"/>
      <c r="D34" s="5" t="s">
        <v>114</v>
      </c>
      <c r="E34" s="193">
        <v>0</v>
      </c>
      <c r="F34" s="37"/>
      <c r="G34" s="37"/>
      <c r="H34" s="37"/>
      <c r="I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</row>
    <row r="35" spans="1:47" ht="43.2" x14ac:dyDescent="0.3">
      <c r="A35" s="37"/>
      <c r="B35" s="37"/>
      <c r="C35" s="340"/>
      <c r="D35" s="5" t="s">
        <v>166</v>
      </c>
      <c r="E35" s="193">
        <v>3.98</v>
      </c>
      <c r="F35" s="37"/>
      <c r="G35" s="37"/>
      <c r="H35" s="37"/>
      <c r="I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</row>
    <row r="36" spans="1:47" x14ac:dyDescent="0.3">
      <c r="A36" s="37"/>
      <c r="B36" s="37"/>
      <c r="C36" s="61"/>
      <c r="D36" s="24" t="s">
        <v>84</v>
      </c>
      <c r="E36" s="122">
        <f>SUM(E31:E35)</f>
        <v>9.952</v>
      </c>
      <c r="F36" s="37"/>
      <c r="G36" s="37"/>
      <c r="H36" s="37"/>
      <c r="I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</row>
    <row r="37" spans="1:47" x14ac:dyDescent="0.3">
      <c r="A37" s="37"/>
      <c r="B37" s="37"/>
      <c r="C37" s="37"/>
      <c r="D37" s="37"/>
      <c r="E37" s="37"/>
      <c r="F37" s="37"/>
      <c r="G37" s="37"/>
      <c r="H37" s="37"/>
      <c r="I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spans="1:47" x14ac:dyDescent="0.3">
      <c r="A38" s="37"/>
      <c r="B38" s="37"/>
      <c r="C38" s="37"/>
      <c r="D38" s="37"/>
      <c r="E38" s="37"/>
      <c r="F38" s="37"/>
      <c r="G38" s="37"/>
      <c r="H38" s="37"/>
      <c r="I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ht="63" customHeight="1" x14ac:dyDescent="0.3">
      <c r="A39" s="37"/>
      <c r="B39" s="37"/>
      <c r="C39" s="331" t="s">
        <v>62</v>
      </c>
      <c r="D39" s="331"/>
      <c r="E39" s="331"/>
      <c r="F39" s="118"/>
      <c r="G39" s="118"/>
      <c r="H39" s="118"/>
      <c r="I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</row>
    <row r="40" spans="1:47" x14ac:dyDescent="0.3">
      <c r="A40" s="37"/>
      <c r="B40" s="37"/>
      <c r="C40" s="332" t="s">
        <v>151</v>
      </c>
      <c r="D40" s="333"/>
      <c r="E40" s="185" t="s">
        <v>156</v>
      </c>
      <c r="F40" s="118"/>
      <c r="G40" s="118"/>
      <c r="H40" s="118"/>
      <c r="I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</row>
    <row r="41" spans="1:47" ht="90" customHeight="1" x14ac:dyDescent="0.3">
      <c r="A41" s="37"/>
      <c r="B41" s="337" t="s">
        <v>171</v>
      </c>
      <c r="C41" s="330" t="s">
        <v>136</v>
      </c>
      <c r="D41" s="330"/>
      <c r="E41" s="215" t="s">
        <v>193</v>
      </c>
      <c r="F41" s="117"/>
      <c r="G41" s="117"/>
      <c r="H41" s="117"/>
      <c r="I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2" spans="1:47" ht="99.9" customHeight="1" x14ac:dyDescent="0.3">
      <c r="A42" s="37"/>
      <c r="B42" s="338"/>
      <c r="C42" s="330" t="s">
        <v>137</v>
      </c>
      <c r="D42" s="330"/>
      <c r="E42" s="215" t="s">
        <v>188</v>
      </c>
      <c r="F42" s="117"/>
      <c r="G42" s="117"/>
      <c r="H42" s="117"/>
      <c r="I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</row>
    <row r="43" spans="1:47" ht="30" customHeight="1" x14ac:dyDescent="0.3">
      <c r="A43" s="37"/>
      <c r="B43" s="119"/>
      <c r="C43" s="120"/>
      <c r="D43" s="120"/>
      <c r="E43" s="117"/>
      <c r="F43" s="117"/>
      <c r="G43" s="117"/>
      <c r="H43" s="117"/>
      <c r="I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ht="21" x14ac:dyDescent="0.4">
      <c r="A44" s="334" t="s">
        <v>63</v>
      </c>
      <c r="B44" s="334"/>
      <c r="C44" s="334"/>
      <c r="D44" s="334"/>
      <c r="E44" s="334"/>
      <c r="F44" s="334"/>
      <c r="G44" s="334"/>
      <c r="H44" s="334"/>
      <c r="I44" s="3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47" ht="27.75" customHeight="1" x14ac:dyDescent="0.3">
      <c r="A45" s="37"/>
      <c r="B45" s="37"/>
      <c r="C45" s="37"/>
      <c r="D45" s="37"/>
      <c r="E45" s="37"/>
      <c r="F45" s="37"/>
      <c r="G45" s="37"/>
      <c r="H45" s="37"/>
      <c r="I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ht="66" x14ac:dyDescent="0.3">
      <c r="A46" s="37"/>
      <c r="B46" s="37"/>
      <c r="C46" s="335" t="s">
        <v>63</v>
      </c>
      <c r="D46" s="336"/>
      <c r="E46" s="22" t="s">
        <v>88</v>
      </c>
      <c r="F46" s="22" t="s">
        <v>72</v>
      </c>
      <c r="G46" s="15" t="s">
        <v>84</v>
      </c>
      <c r="H46" s="37"/>
      <c r="I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</row>
    <row r="47" spans="1:47" ht="110.25" customHeight="1" x14ac:dyDescent="0.3">
      <c r="A47" s="37"/>
      <c r="B47" s="37"/>
      <c r="C47" s="330" t="s">
        <v>135</v>
      </c>
      <c r="D47" s="330"/>
      <c r="E47" s="23">
        <f>'1.) Megye_ITP_3. fejezet'!H19</f>
        <v>5.069</v>
      </c>
      <c r="F47" s="23">
        <f>'1.) Megye_ITP_3. fejezet'!I19</f>
        <v>8.4659999999999993</v>
      </c>
      <c r="G47" s="15">
        <f t="shared" ref="G47:G52" si="1">SUM(E47:F47)</f>
        <v>13.535</v>
      </c>
      <c r="H47" s="37"/>
      <c r="I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</row>
    <row r="48" spans="1:47" ht="57" customHeight="1" x14ac:dyDescent="0.3">
      <c r="A48" s="37"/>
      <c r="B48" s="37"/>
      <c r="C48" s="339" t="s">
        <v>51</v>
      </c>
      <c r="D48" s="5" t="s">
        <v>120</v>
      </c>
      <c r="E48" s="194">
        <v>0</v>
      </c>
      <c r="F48" s="194">
        <v>0</v>
      </c>
      <c r="G48" s="16">
        <f t="shared" si="1"/>
        <v>0</v>
      </c>
      <c r="H48" s="37"/>
      <c r="I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1:47" ht="57" customHeight="1" x14ac:dyDescent="0.3">
      <c r="A49" s="37"/>
      <c r="B49" s="37"/>
      <c r="C49" s="340"/>
      <c r="D49" s="5" t="s">
        <v>87</v>
      </c>
      <c r="E49" s="194">
        <v>0</v>
      </c>
      <c r="F49" s="194">
        <v>8.4659999999999993</v>
      </c>
      <c r="G49" s="16">
        <f t="shared" si="1"/>
        <v>8.4659999999999993</v>
      </c>
      <c r="H49" s="37"/>
      <c r="I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</row>
    <row r="50" spans="1:47" ht="56.25" customHeight="1" x14ac:dyDescent="0.3">
      <c r="A50" s="37"/>
      <c r="B50" s="37"/>
      <c r="C50" s="340"/>
      <c r="D50" s="5" t="s">
        <v>86</v>
      </c>
      <c r="E50" s="194">
        <v>0</v>
      </c>
      <c r="F50" s="194">
        <v>0</v>
      </c>
      <c r="G50" s="16">
        <f t="shared" si="1"/>
        <v>0</v>
      </c>
      <c r="H50" s="37"/>
      <c r="I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</row>
    <row r="51" spans="1:47" ht="30" customHeight="1" x14ac:dyDescent="0.3">
      <c r="A51" s="37"/>
      <c r="B51" s="37"/>
      <c r="C51" s="340"/>
      <c r="D51" s="5" t="s">
        <v>114</v>
      </c>
      <c r="E51" s="194">
        <v>0</v>
      </c>
      <c r="F51" s="194">
        <v>0</v>
      </c>
      <c r="G51" s="16">
        <f t="shared" si="1"/>
        <v>0</v>
      </c>
      <c r="H51" s="37"/>
      <c r="I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</row>
    <row r="52" spans="1:47" ht="43.2" x14ac:dyDescent="0.3">
      <c r="A52" s="37"/>
      <c r="B52" s="37"/>
      <c r="C52" s="341"/>
      <c r="D52" s="5" t="s">
        <v>166</v>
      </c>
      <c r="E52" s="194">
        <v>5.069</v>
      </c>
      <c r="F52" s="194">
        <v>0</v>
      </c>
      <c r="G52" s="16">
        <f t="shared" si="1"/>
        <v>5.069</v>
      </c>
      <c r="H52" s="37"/>
      <c r="I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</row>
    <row r="53" spans="1:47" x14ac:dyDescent="0.3">
      <c r="A53" s="37"/>
      <c r="B53" s="37"/>
      <c r="C53" s="60"/>
      <c r="D53" s="24" t="s">
        <v>89</v>
      </c>
      <c r="E53" s="16">
        <f>SUM(E48:E52)</f>
        <v>5.069</v>
      </c>
      <c r="F53" s="16">
        <f>SUM(F48:F52)</f>
        <v>8.4659999999999993</v>
      </c>
      <c r="G53" s="16">
        <f>SUM(G48:G52)</f>
        <v>13.535</v>
      </c>
      <c r="H53" s="37"/>
      <c r="I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1:47" x14ac:dyDescent="0.3">
      <c r="A54" s="37"/>
      <c r="B54" s="37"/>
      <c r="C54" s="37"/>
      <c r="D54" s="37"/>
      <c r="E54" s="37"/>
      <c r="F54" s="37"/>
      <c r="G54" s="37"/>
      <c r="H54" s="37"/>
      <c r="I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</row>
    <row r="55" spans="1:47" x14ac:dyDescent="0.3">
      <c r="A55" s="37"/>
      <c r="B55" s="37"/>
      <c r="C55" s="37"/>
      <c r="D55" s="37"/>
      <c r="E55" s="37"/>
      <c r="F55" s="37"/>
      <c r="G55" s="37"/>
      <c r="H55" s="37"/>
      <c r="I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</row>
    <row r="56" spans="1:47" ht="53.25" customHeight="1" x14ac:dyDescent="0.3">
      <c r="A56" s="37"/>
      <c r="B56" s="37"/>
      <c r="C56" s="331" t="s">
        <v>63</v>
      </c>
      <c r="D56" s="331"/>
      <c r="E56" s="331"/>
      <c r="F56" s="331"/>
      <c r="G56" s="118"/>
      <c r="H56" s="37"/>
      <c r="I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</row>
    <row r="57" spans="1:47" x14ac:dyDescent="0.3">
      <c r="A57" s="37"/>
      <c r="B57" s="37"/>
      <c r="C57" s="332" t="s">
        <v>151</v>
      </c>
      <c r="D57" s="333"/>
      <c r="E57" s="185" t="s">
        <v>157</v>
      </c>
      <c r="F57" s="185" t="s">
        <v>158</v>
      </c>
      <c r="G57" s="118"/>
      <c r="H57" s="37"/>
      <c r="I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</row>
    <row r="58" spans="1:47" ht="99.9" customHeight="1" x14ac:dyDescent="0.3">
      <c r="A58" s="37"/>
      <c r="B58" s="337" t="s">
        <v>171</v>
      </c>
      <c r="C58" s="330" t="s">
        <v>136</v>
      </c>
      <c r="D58" s="330"/>
      <c r="E58" s="203" t="s">
        <v>173</v>
      </c>
      <c r="F58" s="213" t="s">
        <v>189</v>
      </c>
      <c r="G58" s="117"/>
      <c r="H58" s="37"/>
      <c r="I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</row>
    <row r="59" spans="1:47" ht="53.25" customHeight="1" x14ac:dyDescent="0.3">
      <c r="A59" s="37"/>
      <c r="B59" s="338"/>
      <c r="C59" s="330" t="s">
        <v>137</v>
      </c>
      <c r="D59" s="330"/>
      <c r="E59" s="204" t="s">
        <v>175</v>
      </c>
      <c r="F59" s="203" t="s">
        <v>174</v>
      </c>
      <c r="G59" s="117"/>
      <c r="H59" s="37"/>
      <c r="I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</row>
    <row r="60" spans="1:47" ht="28.5" customHeight="1" x14ac:dyDescent="0.3">
      <c r="A60" s="37"/>
      <c r="B60" s="119"/>
      <c r="C60" s="120"/>
      <c r="D60" s="120"/>
      <c r="E60" s="117"/>
      <c r="F60" s="117"/>
      <c r="G60" s="117"/>
      <c r="H60" s="37"/>
      <c r="I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</row>
    <row r="61" spans="1:47" ht="36.75" customHeight="1" x14ac:dyDescent="0.4">
      <c r="A61" s="334" t="s">
        <v>64</v>
      </c>
      <c r="B61" s="334"/>
      <c r="C61" s="334"/>
      <c r="D61" s="334"/>
      <c r="E61" s="334"/>
      <c r="F61" s="334"/>
      <c r="G61" s="334"/>
      <c r="H61" s="334"/>
      <c r="I61" s="3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</row>
    <row r="62" spans="1:47" ht="31.5" customHeight="1" x14ac:dyDescent="0.3">
      <c r="A62" s="37"/>
      <c r="B62" s="37"/>
      <c r="C62" s="37"/>
      <c r="D62" s="37"/>
      <c r="E62" s="37"/>
      <c r="F62" s="37"/>
      <c r="G62" s="37"/>
      <c r="H62" s="37"/>
      <c r="I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</row>
    <row r="63" spans="1:47" ht="52.8" x14ac:dyDescent="0.3">
      <c r="A63" s="37"/>
      <c r="B63" s="37"/>
      <c r="C63" s="335" t="s">
        <v>64</v>
      </c>
      <c r="D63" s="336"/>
      <c r="E63" s="25" t="s">
        <v>73</v>
      </c>
      <c r="F63" s="25" t="s">
        <v>74</v>
      </c>
      <c r="G63" s="25" t="s">
        <v>75</v>
      </c>
      <c r="H63" s="15" t="s">
        <v>83</v>
      </c>
      <c r="I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</row>
    <row r="64" spans="1:47" ht="87.75" customHeight="1" x14ac:dyDescent="0.3">
      <c r="A64" s="37"/>
      <c r="B64" s="37"/>
      <c r="C64" s="330" t="s">
        <v>135</v>
      </c>
      <c r="D64" s="330"/>
      <c r="E64" s="23">
        <f>'1.) Megye_ITP_3. fejezet'!J19</f>
        <v>1.4490000000000001</v>
      </c>
      <c r="F64" s="291">
        <v>2.3780000000000001</v>
      </c>
      <c r="G64" s="291">
        <v>0.33300000000000002</v>
      </c>
      <c r="H64" s="15">
        <f t="shared" ref="H64:H69" si="2">SUM(E64:G64)</f>
        <v>4.16</v>
      </c>
      <c r="I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</row>
    <row r="65" spans="1:47" ht="43.5" customHeight="1" x14ac:dyDescent="0.3">
      <c r="A65" s="37"/>
      <c r="B65" s="37"/>
      <c r="C65" s="339" t="s">
        <v>51</v>
      </c>
      <c r="D65" s="5" t="s">
        <v>120</v>
      </c>
      <c r="E65" s="194">
        <v>0</v>
      </c>
      <c r="F65" s="292">
        <v>0</v>
      </c>
      <c r="G65" s="292">
        <v>0</v>
      </c>
      <c r="H65" s="16">
        <f t="shared" si="2"/>
        <v>0</v>
      </c>
      <c r="I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</row>
    <row r="66" spans="1:47" ht="43.5" customHeight="1" x14ac:dyDescent="0.3">
      <c r="A66" s="37"/>
      <c r="B66" s="37"/>
      <c r="C66" s="340"/>
      <c r="D66" s="5" t="s">
        <v>87</v>
      </c>
      <c r="E66" s="194">
        <v>1.4490000000000001</v>
      </c>
      <c r="F66" s="292">
        <v>2.3780000000000001</v>
      </c>
      <c r="G66" s="292">
        <v>0.33300000000000002</v>
      </c>
      <c r="H66" s="16">
        <f t="shared" si="2"/>
        <v>4.16</v>
      </c>
      <c r="I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</row>
    <row r="67" spans="1:47" ht="23.25" customHeight="1" x14ac:dyDescent="0.3">
      <c r="A67" s="37"/>
      <c r="B67" s="37"/>
      <c r="C67" s="340"/>
      <c r="D67" s="5" t="s">
        <v>86</v>
      </c>
      <c r="E67" s="194">
        <v>0</v>
      </c>
      <c r="F67" s="292">
        <v>0</v>
      </c>
      <c r="G67" s="292">
        <v>0</v>
      </c>
      <c r="H67" s="16">
        <f t="shared" si="2"/>
        <v>0</v>
      </c>
      <c r="I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</row>
    <row r="68" spans="1:47" ht="27.75" customHeight="1" x14ac:dyDescent="0.3">
      <c r="A68" s="37"/>
      <c r="B68" s="37"/>
      <c r="C68" s="340"/>
      <c r="D68" s="5" t="s">
        <v>114</v>
      </c>
      <c r="E68" s="194">
        <v>0</v>
      </c>
      <c r="F68" s="292">
        <v>0</v>
      </c>
      <c r="G68" s="292">
        <v>0</v>
      </c>
      <c r="H68" s="16">
        <f t="shared" si="2"/>
        <v>0</v>
      </c>
      <c r="I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</row>
    <row r="69" spans="1:47" ht="43.2" x14ac:dyDescent="0.3">
      <c r="A69" s="37"/>
      <c r="B69" s="37"/>
      <c r="C69" s="341"/>
      <c r="D69" s="5" t="s">
        <v>166</v>
      </c>
      <c r="E69" s="194">
        <v>0</v>
      </c>
      <c r="F69" s="292">
        <v>0</v>
      </c>
      <c r="G69" s="292">
        <v>0</v>
      </c>
      <c r="H69" s="16">
        <f t="shared" si="2"/>
        <v>0</v>
      </c>
      <c r="I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</row>
    <row r="70" spans="1:47" x14ac:dyDescent="0.3">
      <c r="A70" s="37"/>
      <c r="B70" s="37"/>
      <c r="C70" s="62"/>
      <c r="D70" s="15" t="s">
        <v>89</v>
      </c>
      <c r="E70" s="122">
        <f>SUM(E65:E69)</f>
        <v>1.4490000000000001</v>
      </c>
      <c r="F70" s="288">
        <f>SUM(F65:F69)</f>
        <v>2.3780000000000001</v>
      </c>
      <c r="G70" s="288">
        <f>SUM(G65:G69)</f>
        <v>0.33300000000000002</v>
      </c>
      <c r="H70" s="122">
        <f>SUM(H65:H69)</f>
        <v>4.16</v>
      </c>
      <c r="I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34.5" customHeight="1" x14ac:dyDescent="0.3">
      <c r="A71" s="37"/>
      <c r="B71" s="37"/>
      <c r="C71" s="37"/>
      <c r="D71" s="37"/>
      <c r="E71" s="59"/>
      <c r="F71" s="59"/>
      <c r="G71" s="59"/>
      <c r="H71" s="59"/>
      <c r="I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  <row r="72" spans="1:47" ht="23.25" customHeight="1" x14ac:dyDescent="0.3">
      <c r="A72" s="37"/>
      <c r="B72" s="37"/>
      <c r="C72" s="331" t="s">
        <v>64</v>
      </c>
      <c r="D72" s="331"/>
      <c r="E72" s="331"/>
      <c r="F72" s="331"/>
      <c r="G72" s="331"/>
      <c r="H72" s="37"/>
      <c r="I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spans="1:47" x14ac:dyDescent="0.3">
      <c r="A73" s="37"/>
      <c r="B73" s="37"/>
      <c r="C73" s="332" t="s">
        <v>151</v>
      </c>
      <c r="D73" s="333"/>
      <c r="E73" s="185" t="s">
        <v>159</v>
      </c>
      <c r="F73" s="185" t="s">
        <v>160</v>
      </c>
      <c r="G73" s="185" t="s">
        <v>161</v>
      </c>
      <c r="H73" s="37"/>
      <c r="I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</row>
    <row r="74" spans="1:47" ht="93.9" customHeight="1" x14ac:dyDescent="0.3">
      <c r="A74" s="37"/>
      <c r="B74" s="337" t="s">
        <v>171</v>
      </c>
      <c r="C74" s="330" t="s">
        <v>136</v>
      </c>
      <c r="D74" s="330"/>
      <c r="E74" s="213" t="s">
        <v>195</v>
      </c>
      <c r="F74" s="290" t="s">
        <v>199</v>
      </c>
      <c r="G74" s="293" t="s">
        <v>190</v>
      </c>
      <c r="H74" s="37"/>
      <c r="I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</row>
    <row r="75" spans="1:47" ht="80.099999999999994" customHeight="1" x14ac:dyDescent="0.3">
      <c r="A75" s="37"/>
      <c r="B75" s="338"/>
      <c r="C75" s="330" t="s">
        <v>137</v>
      </c>
      <c r="D75" s="330"/>
      <c r="E75" s="203" t="s">
        <v>176</v>
      </c>
      <c r="F75" s="293" t="s">
        <v>176</v>
      </c>
      <c r="G75" s="293" t="s">
        <v>191</v>
      </c>
      <c r="H75" s="37"/>
      <c r="I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</row>
    <row r="76" spans="1:47" ht="44.25" customHeight="1" x14ac:dyDescent="0.3">
      <c r="A76" s="37"/>
      <c r="B76" s="37"/>
      <c r="C76" s="37"/>
      <c r="D76" s="37"/>
      <c r="E76" s="37"/>
      <c r="F76" s="37"/>
      <c r="G76" s="37"/>
      <c r="H76" s="37"/>
      <c r="I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</row>
    <row r="77" spans="1:47" ht="21.75" customHeight="1" x14ac:dyDescent="0.4">
      <c r="A77" s="334" t="s">
        <v>65</v>
      </c>
      <c r="B77" s="334"/>
      <c r="C77" s="334"/>
      <c r="D77" s="334"/>
      <c r="E77" s="334"/>
      <c r="F77" s="334"/>
      <c r="G77" s="334"/>
      <c r="H77" s="334"/>
      <c r="I77" s="3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</row>
    <row r="78" spans="1:47" ht="40.5" customHeight="1" x14ac:dyDescent="0.3">
      <c r="A78" s="37"/>
      <c r="B78" s="37"/>
      <c r="C78" s="37"/>
      <c r="D78" s="37"/>
      <c r="E78" s="37"/>
      <c r="F78" s="37"/>
      <c r="G78" s="37"/>
      <c r="H78" s="37"/>
      <c r="I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</row>
    <row r="79" spans="1:47" ht="76.5" customHeight="1" x14ac:dyDescent="0.3">
      <c r="A79" s="37"/>
      <c r="B79" s="37"/>
      <c r="C79" s="335" t="s">
        <v>65</v>
      </c>
      <c r="D79" s="336"/>
      <c r="E79" s="26" t="s">
        <v>76</v>
      </c>
      <c r="F79" s="35" t="s">
        <v>77</v>
      </c>
      <c r="G79" s="26" t="s">
        <v>78</v>
      </c>
      <c r="H79" s="15" t="s">
        <v>84</v>
      </c>
      <c r="I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</row>
    <row r="80" spans="1:47" ht="95.25" customHeight="1" x14ac:dyDescent="0.3">
      <c r="A80" s="37"/>
      <c r="B80" s="37"/>
      <c r="C80" s="330" t="s">
        <v>135</v>
      </c>
      <c r="D80" s="330"/>
      <c r="E80" s="286">
        <f>'1.) Megye_ITP_3. fejezet'!M19</f>
        <v>3.125</v>
      </c>
      <c r="F80" s="23">
        <f>'1.) Megye_ITP_3. fejezet'!N19</f>
        <v>0.58099999999999996</v>
      </c>
      <c r="G80" s="23">
        <f>'1.) Megye_ITP_3. fejezet'!O19</f>
        <v>0.997</v>
      </c>
      <c r="H80" s="15">
        <f t="shared" ref="H80:H85" si="3">SUM(E80:G80)</f>
        <v>4.7030000000000003</v>
      </c>
      <c r="I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</row>
    <row r="81" spans="1:47" ht="45" customHeight="1" x14ac:dyDescent="0.3">
      <c r="A81" s="37"/>
      <c r="B81" s="37"/>
      <c r="C81" s="339" t="s">
        <v>51</v>
      </c>
      <c r="D81" s="5" t="s">
        <v>120</v>
      </c>
      <c r="E81" s="292">
        <v>0</v>
      </c>
      <c r="F81" s="194">
        <v>0</v>
      </c>
      <c r="G81" s="194">
        <v>0.3</v>
      </c>
      <c r="H81" s="16">
        <f t="shared" si="3"/>
        <v>0.3</v>
      </c>
      <c r="I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</row>
    <row r="82" spans="1:47" ht="45" customHeight="1" x14ac:dyDescent="0.3">
      <c r="A82" s="37"/>
      <c r="B82" s="37"/>
      <c r="C82" s="340"/>
      <c r="D82" s="5" t="s">
        <v>87</v>
      </c>
      <c r="E82" s="292">
        <v>0</v>
      </c>
      <c r="F82" s="194">
        <v>0.58099999999999996</v>
      </c>
      <c r="G82" s="194">
        <v>0</v>
      </c>
      <c r="H82" s="16">
        <f t="shared" si="3"/>
        <v>0.58099999999999996</v>
      </c>
      <c r="I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</row>
    <row r="83" spans="1:47" ht="27.75" customHeight="1" x14ac:dyDescent="0.3">
      <c r="A83" s="37"/>
      <c r="B83" s="37"/>
      <c r="C83" s="340"/>
      <c r="D83" s="5" t="s">
        <v>86</v>
      </c>
      <c r="E83" s="292">
        <v>0</v>
      </c>
      <c r="F83" s="194">
        <v>0</v>
      </c>
      <c r="G83" s="194">
        <v>0</v>
      </c>
      <c r="H83" s="16">
        <f t="shared" si="3"/>
        <v>0</v>
      </c>
      <c r="I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</row>
    <row r="84" spans="1:47" ht="29.25" customHeight="1" x14ac:dyDescent="0.3">
      <c r="A84" s="37"/>
      <c r="B84" s="37"/>
      <c r="C84" s="340"/>
      <c r="D84" s="5" t="s">
        <v>114</v>
      </c>
      <c r="E84" s="292">
        <v>0.93799999999999994</v>
      </c>
      <c r="F84" s="194">
        <v>0</v>
      </c>
      <c r="G84" s="194">
        <v>0</v>
      </c>
      <c r="H84" s="16">
        <f t="shared" si="3"/>
        <v>0.93799999999999994</v>
      </c>
      <c r="I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</row>
    <row r="85" spans="1:47" ht="43.2" x14ac:dyDescent="0.3">
      <c r="A85" s="37"/>
      <c r="B85" s="37"/>
      <c r="C85" s="341"/>
      <c r="D85" s="5" t="s">
        <v>167</v>
      </c>
      <c r="E85" s="292">
        <v>2.1869999999999998</v>
      </c>
      <c r="F85" s="194">
        <v>0</v>
      </c>
      <c r="G85" s="194">
        <v>0.69699999999999995</v>
      </c>
      <c r="H85" s="16">
        <f t="shared" si="3"/>
        <v>2.8839999999999999</v>
      </c>
      <c r="I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</row>
    <row r="86" spans="1:47" x14ac:dyDescent="0.3">
      <c r="A86" s="37"/>
      <c r="B86" s="37"/>
      <c r="C86" s="62"/>
      <c r="D86" s="15" t="s">
        <v>89</v>
      </c>
      <c r="E86" s="283">
        <f>SUM(E81:E85)</f>
        <v>3.125</v>
      </c>
      <c r="F86" s="16">
        <f>SUM(F81:F85)</f>
        <v>0.58099999999999996</v>
      </c>
      <c r="G86" s="16">
        <f>SUM(G81:G85)</f>
        <v>0.99699999999999989</v>
      </c>
      <c r="H86" s="16">
        <f>SUM(H81:H85)</f>
        <v>4.7029999999999994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</row>
    <row r="87" spans="1:47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</row>
    <row r="88" spans="1:47" x14ac:dyDescent="0.3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</row>
    <row r="89" spans="1:47" x14ac:dyDescent="0.3">
      <c r="B89" s="37"/>
      <c r="C89" s="331" t="s">
        <v>65</v>
      </c>
      <c r="D89" s="331"/>
      <c r="E89" s="331"/>
      <c r="F89" s="331"/>
      <c r="G89" s="331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</row>
    <row r="90" spans="1:47" x14ac:dyDescent="0.3">
      <c r="B90" s="37"/>
      <c r="C90" s="332" t="s">
        <v>151</v>
      </c>
      <c r="D90" s="333"/>
      <c r="E90" s="185" t="s">
        <v>162</v>
      </c>
      <c r="F90" s="185" t="s">
        <v>163</v>
      </c>
      <c r="G90" s="185" t="s">
        <v>164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</row>
    <row r="91" spans="1:47" ht="110.1" customHeight="1" x14ac:dyDescent="0.3">
      <c r="B91" s="337" t="s">
        <v>171</v>
      </c>
      <c r="C91" s="330" t="s">
        <v>136</v>
      </c>
      <c r="D91" s="330"/>
      <c r="E91" s="293" t="s">
        <v>200</v>
      </c>
      <c r="F91" s="213" t="s">
        <v>196</v>
      </c>
      <c r="G91" s="203" t="s">
        <v>197</v>
      </c>
    </row>
    <row r="92" spans="1:47" ht="69.900000000000006" customHeight="1" x14ac:dyDescent="0.3">
      <c r="B92" s="338"/>
      <c r="C92" s="330" t="s">
        <v>137</v>
      </c>
      <c r="D92" s="330"/>
      <c r="E92" s="293" t="s">
        <v>192</v>
      </c>
      <c r="F92" s="203" t="s">
        <v>176</v>
      </c>
      <c r="G92" s="203" t="s">
        <v>194</v>
      </c>
    </row>
  </sheetData>
  <sheetProtection formatCells="0" formatColumns="0" formatRows="0"/>
  <mergeCells count="49">
    <mergeCell ref="B91:B92"/>
    <mergeCell ref="C1:F1"/>
    <mergeCell ref="C2:D2"/>
    <mergeCell ref="D6:E6"/>
    <mergeCell ref="D7:E7"/>
    <mergeCell ref="C13:D13"/>
    <mergeCell ref="A10:I10"/>
    <mergeCell ref="C47:D47"/>
    <mergeCell ref="C48:C52"/>
    <mergeCell ref="C29:D29"/>
    <mergeCell ref="C41:D41"/>
    <mergeCell ref="C42:D42"/>
    <mergeCell ref="C64:D64"/>
    <mergeCell ref="C57:D57"/>
    <mergeCell ref="C65:C69"/>
    <mergeCell ref="C80:D80"/>
    <mergeCell ref="C12:D12"/>
    <mergeCell ref="C24:D24"/>
    <mergeCell ref="C22:H22"/>
    <mergeCell ref="C25:D25"/>
    <mergeCell ref="C30:D30"/>
    <mergeCell ref="C23:D23"/>
    <mergeCell ref="C14:C18"/>
    <mergeCell ref="C59:D59"/>
    <mergeCell ref="A61:I61"/>
    <mergeCell ref="B41:B42"/>
    <mergeCell ref="C63:D63"/>
    <mergeCell ref="B24:B25"/>
    <mergeCell ref="C39:E39"/>
    <mergeCell ref="C40:D40"/>
    <mergeCell ref="A27:I27"/>
    <mergeCell ref="A44:I44"/>
    <mergeCell ref="C46:D46"/>
    <mergeCell ref="C58:D58"/>
    <mergeCell ref="C56:F56"/>
    <mergeCell ref="C31:C35"/>
    <mergeCell ref="B58:B59"/>
    <mergeCell ref="C72:G72"/>
    <mergeCell ref="A77:I77"/>
    <mergeCell ref="C79:D79"/>
    <mergeCell ref="B74:B75"/>
    <mergeCell ref="C81:C85"/>
    <mergeCell ref="C74:D74"/>
    <mergeCell ref="C91:D91"/>
    <mergeCell ref="C92:D92"/>
    <mergeCell ref="C89:G89"/>
    <mergeCell ref="C75:D75"/>
    <mergeCell ref="C73:D73"/>
    <mergeCell ref="C90:D90"/>
  </mergeCells>
  <conditionalFormatting sqref="E19">
    <cfRule type="cellIs" dxfId="27" priority="25" stopIfTrue="1" operator="lessThan">
      <formula>$E$13</formula>
    </cfRule>
    <cfRule type="cellIs" dxfId="26" priority="26" stopIfTrue="1" operator="greaterThan">
      <formula>$E$13</formula>
    </cfRule>
  </conditionalFormatting>
  <conditionalFormatting sqref="F19">
    <cfRule type="cellIs" dxfId="25" priority="23" stopIfTrue="1" operator="lessThan">
      <formula>$F$13</formula>
    </cfRule>
    <cfRule type="cellIs" dxfId="24" priority="24" stopIfTrue="1" operator="greaterThan">
      <formula>$F$13</formula>
    </cfRule>
  </conditionalFormatting>
  <conditionalFormatting sqref="G19">
    <cfRule type="cellIs" dxfId="23" priority="21" stopIfTrue="1" operator="lessThan">
      <formula>$G$13</formula>
    </cfRule>
    <cfRule type="cellIs" dxfId="22" priority="22" stopIfTrue="1" operator="greaterThan">
      <formula>$G$13</formula>
    </cfRule>
  </conditionalFormatting>
  <conditionalFormatting sqref="H19">
    <cfRule type="cellIs" dxfId="21" priority="19" stopIfTrue="1" operator="lessThan">
      <formula>$H$13</formula>
    </cfRule>
    <cfRule type="cellIs" dxfId="20" priority="20" stopIfTrue="1" operator="greaterThan">
      <formula>$H$13</formula>
    </cfRule>
  </conditionalFormatting>
  <conditionalFormatting sqref="E36">
    <cfRule type="cellIs" dxfId="19" priority="17" stopIfTrue="1" operator="lessThan">
      <formula>$E$30</formula>
    </cfRule>
    <cfRule type="cellIs" dxfId="18" priority="18" stopIfTrue="1" operator="greaterThan">
      <formula>$E$30</formula>
    </cfRule>
  </conditionalFormatting>
  <conditionalFormatting sqref="E53">
    <cfRule type="cellIs" dxfId="17" priority="15" stopIfTrue="1" operator="lessThan">
      <formula>$E$47</formula>
    </cfRule>
    <cfRule type="cellIs" dxfId="16" priority="16" stopIfTrue="1" operator="greaterThan">
      <formula>$E$47</formula>
    </cfRule>
  </conditionalFormatting>
  <conditionalFormatting sqref="F53">
    <cfRule type="cellIs" dxfId="15" priority="13" stopIfTrue="1" operator="lessThan">
      <formula>$F$47</formula>
    </cfRule>
    <cfRule type="cellIs" dxfId="14" priority="14" stopIfTrue="1" operator="greaterThan">
      <formula>$F$47</formula>
    </cfRule>
  </conditionalFormatting>
  <conditionalFormatting sqref="E70">
    <cfRule type="cellIs" dxfId="13" priority="11" stopIfTrue="1" operator="lessThan">
      <formula>$E$64</formula>
    </cfRule>
    <cfRule type="cellIs" dxfId="12" priority="12" stopIfTrue="1" operator="greaterThan">
      <formula>$E$64</formula>
    </cfRule>
  </conditionalFormatting>
  <conditionalFormatting sqref="F70">
    <cfRule type="cellIs" dxfId="11" priority="9" stopIfTrue="1" operator="lessThan">
      <formula>$F$64</formula>
    </cfRule>
    <cfRule type="cellIs" dxfId="10" priority="10" stopIfTrue="1" operator="greaterThan">
      <formula>$F$64</formula>
    </cfRule>
  </conditionalFormatting>
  <conditionalFormatting sqref="G70">
    <cfRule type="cellIs" dxfId="9" priority="7" stopIfTrue="1" operator="lessThan">
      <formula>$G$64</formula>
    </cfRule>
    <cfRule type="cellIs" dxfId="8" priority="8" stopIfTrue="1" operator="greaterThan">
      <formula>$G$64</formula>
    </cfRule>
  </conditionalFormatting>
  <conditionalFormatting sqref="E86">
    <cfRule type="cellIs" dxfId="7" priority="5" stopIfTrue="1" operator="lessThan">
      <formula>$E$80</formula>
    </cfRule>
    <cfRule type="cellIs" dxfId="6" priority="6" stopIfTrue="1" operator="greaterThan">
      <formula>$E$80</formula>
    </cfRule>
  </conditionalFormatting>
  <conditionalFormatting sqref="F86">
    <cfRule type="cellIs" dxfId="5" priority="3" stopIfTrue="1" operator="lessThan">
      <formula>$F$80</formula>
    </cfRule>
    <cfRule type="cellIs" dxfId="4" priority="4" stopIfTrue="1" operator="greaterThan">
      <formula>$F$80</formula>
    </cfRule>
  </conditionalFormatting>
  <conditionalFormatting sqref="G86">
    <cfRule type="cellIs" dxfId="3" priority="1" stopIfTrue="1" operator="lessThan">
      <formula>$G$80</formula>
    </cfRule>
    <cfRule type="cellIs" dxfId="2" priority="2" stopIfTrue="1" operator="greaterThan">
      <formula>$G$80</formula>
    </cfRule>
  </conditionalFormatting>
  <pageMargins left="0.70866141732283472" right="0.70866141732283472" top="0.74803149606299213" bottom="0.74803149606299213" header="0.31496062992125984" footer="0.31496062992125984"/>
  <pageSetup paperSize="8" scale="28" pageOrder="overThenDown" orientation="portrait" r:id="rId1"/>
  <headerFooter>
    <oddFooter>&amp;P. oldal, összesen: &amp;N</oddFooter>
  </headerFooter>
  <colBreaks count="1" manualBreakCount="1">
    <brk id="18" min="1" max="6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0"/>
  <sheetViews>
    <sheetView showGridLines="0" zoomScaleNormal="100" zoomScaleSheetLayoutView="25" workbookViewId="0">
      <selection activeCell="B1" sqref="B1"/>
    </sheetView>
  </sheetViews>
  <sheetFormatPr defaultRowHeight="14.4" x14ac:dyDescent="0.3"/>
  <cols>
    <col min="2" max="2" width="26.44140625" customWidth="1"/>
    <col min="3" max="3" width="39" style="2" customWidth="1"/>
    <col min="4" max="4" width="14.88671875" style="2" bestFit="1" customWidth="1"/>
    <col min="5" max="6" width="14.88671875" style="2" customWidth="1"/>
    <col min="7" max="7" width="16.33203125" style="2" customWidth="1"/>
    <col min="8" max="8" width="13.5546875" style="65" customWidth="1"/>
    <col min="9" max="9" width="16.109375" customWidth="1"/>
    <col min="10" max="10" width="17.5546875" customWidth="1"/>
    <col min="11" max="11" width="6.6640625" customWidth="1"/>
    <col min="12" max="12" width="58" customWidth="1"/>
    <col min="13" max="13" width="15" customWidth="1"/>
    <col min="14" max="14" width="16.6640625" customWidth="1"/>
    <col min="15" max="15" width="16.109375" customWidth="1"/>
    <col min="16" max="16" width="19.109375" customWidth="1"/>
    <col min="17" max="18" width="17.44140625" customWidth="1"/>
    <col min="20" max="20" width="31" customWidth="1"/>
  </cols>
  <sheetData>
    <row r="1" spans="2:24" ht="176.25" customHeight="1" x14ac:dyDescent="0.3">
      <c r="C1" s="355" t="s">
        <v>169</v>
      </c>
      <c r="D1" s="356"/>
      <c r="E1" s="357"/>
      <c r="F1" s="38"/>
      <c r="G1" s="38"/>
      <c r="H1" s="64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36" customHeight="1" x14ac:dyDescent="0.3">
      <c r="B2" s="37"/>
      <c r="C2" s="72" t="s">
        <v>52</v>
      </c>
      <c r="D2" s="38"/>
      <c r="E2" s="38"/>
      <c r="F2" s="38"/>
      <c r="G2" s="38"/>
      <c r="H2" s="6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24" ht="24.75" customHeight="1" x14ac:dyDescent="0.3">
      <c r="B3" s="37"/>
      <c r="C3" s="6" t="s">
        <v>85</v>
      </c>
      <c r="D3" s="358" t="s">
        <v>177</v>
      </c>
      <c r="E3" s="358"/>
      <c r="F3" s="38"/>
      <c r="G3" s="38"/>
      <c r="H3" s="64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2:24" ht="45" customHeight="1" x14ac:dyDescent="0.3">
      <c r="B4" s="37"/>
      <c r="C4" s="6" t="s">
        <v>131</v>
      </c>
      <c r="D4" s="359" t="s">
        <v>179</v>
      </c>
      <c r="E4" s="359"/>
      <c r="F4" s="38"/>
      <c r="G4" s="38"/>
      <c r="H4" s="6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2:24" ht="34.5" customHeight="1" x14ac:dyDescent="0.3">
      <c r="B5" s="37"/>
      <c r="C5" s="6" t="s">
        <v>121</v>
      </c>
      <c r="D5" s="210">
        <v>53.78</v>
      </c>
      <c r="E5" s="7"/>
      <c r="F5" s="38"/>
      <c r="G5" s="38"/>
      <c r="H5" s="64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2:24" x14ac:dyDescent="0.3">
      <c r="B6" s="37"/>
      <c r="C6" s="38"/>
      <c r="D6" s="38"/>
      <c r="E6" s="38"/>
      <c r="F6" s="38"/>
      <c r="G6" s="38"/>
      <c r="H6" s="64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2:24" ht="17.25" customHeight="1" x14ac:dyDescent="0.3">
      <c r="B7" s="37"/>
      <c r="C7" s="38"/>
      <c r="D7" s="38"/>
      <c r="E7" s="38"/>
      <c r="F7" s="38"/>
      <c r="G7" s="38"/>
      <c r="H7" s="64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2:24" x14ac:dyDescent="0.3">
      <c r="B8" s="37"/>
      <c r="C8" s="38"/>
      <c r="D8" s="38"/>
      <c r="E8" s="38"/>
      <c r="F8" s="39"/>
      <c r="G8" s="38"/>
      <c r="H8" s="64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24" ht="25.5" customHeight="1" x14ac:dyDescent="0.3">
      <c r="B9" s="37"/>
      <c r="C9" s="3" t="s">
        <v>50</v>
      </c>
      <c r="D9" s="202">
        <v>53.786000000000001</v>
      </c>
      <c r="E9" s="41"/>
      <c r="F9" s="38"/>
      <c r="G9" s="38"/>
      <c r="H9" s="64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2:24" ht="38.25" customHeight="1" x14ac:dyDescent="0.3">
      <c r="B10" s="37"/>
      <c r="C10" s="3" t="s">
        <v>115</v>
      </c>
      <c r="D10" s="202">
        <f>'1.) Megye_ITP_3. fejezet'!P14</f>
        <v>798.68100000000004</v>
      </c>
      <c r="E10" s="41"/>
      <c r="F10" s="38"/>
      <c r="G10" s="38"/>
      <c r="H10" s="64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2:24" ht="22.5" customHeight="1" x14ac:dyDescent="0.3">
      <c r="B11" s="37"/>
      <c r="C11" s="3" t="s">
        <v>49</v>
      </c>
      <c r="D11" s="4">
        <f>D9/D10</f>
        <v>6.7343532649455792E-2</v>
      </c>
      <c r="E11" s="73"/>
      <c r="F11" s="74"/>
      <c r="G11" s="74"/>
      <c r="H11" s="75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2:24" ht="22.5" customHeight="1" x14ac:dyDescent="0.3">
      <c r="B12" s="37"/>
      <c r="C12" s="123"/>
      <c r="D12" s="124"/>
      <c r="E12" s="73"/>
      <c r="F12" s="74"/>
      <c r="G12" s="74"/>
      <c r="H12" s="75"/>
      <c r="I12" s="40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2:24" ht="22.5" customHeight="1" thickBot="1" x14ac:dyDescent="0.35">
      <c r="B13" s="37"/>
      <c r="C13" s="123"/>
      <c r="D13" s="124"/>
      <c r="E13" s="73"/>
      <c r="F13" s="74"/>
      <c r="G13" s="74"/>
      <c r="H13" s="75"/>
      <c r="I13" s="40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2:24" ht="43.8" thickBot="1" x14ac:dyDescent="0.35">
      <c r="B14" s="165" t="s">
        <v>143</v>
      </c>
      <c r="C14" s="166" t="s">
        <v>4</v>
      </c>
      <c r="D14" s="167" t="s">
        <v>5</v>
      </c>
      <c r="E14" s="168" t="s">
        <v>140</v>
      </c>
      <c r="F14" s="169" t="s">
        <v>139</v>
      </c>
      <c r="G14" s="170" t="s">
        <v>138</v>
      </c>
      <c r="H14" s="171" t="s">
        <v>6</v>
      </c>
      <c r="I14" s="169" t="s">
        <v>141</v>
      </c>
      <c r="J14" s="181" t="s">
        <v>142</v>
      </c>
      <c r="K14" s="365"/>
      <c r="L14" s="180" t="s">
        <v>119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2:24" ht="67.5" customHeight="1" x14ac:dyDescent="0.3">
      <c r="B15" s="373" t="s">
        <v>61</v>
      </c>
      <c r="C15" s="172" t="s">
        <v>11</v>
      </c>
      <c r="D15" s="173" t="s">
        <v>12</v>
      </c>
      <c r="E15" s="226">
        <v>275</v>
      </c>
      <c r="F15" s="247">
        <f>ROUNDUP(E15*('1.) Megye_ITP_3. fejezet'!C19/'1.) Megye_ITP_3. fejezet'!C16),2)</f>
        <v>18.520000000000003</v>
      </c>
      <c r="G15" s="227">
        <v>18.52</v>
      </c>
      <c r="H15" s="228">
        <v>1373</v>
      </c>
      <c r="I15" s="229">
        <f>ROUNDUP(H15*('1.) Megye_ITP_3. fejezet'!C19/'1.) Megye_ITP_3. fejezet'!C16),2)</f>
        <v>92.47</v>
      </c>
      <c r="J15" s="207">
        <v>92.47</v>
      </c>
      <c r="K15" s="366"/>
      <c r="L15" s="19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2:24" ht="28.8" x14ac:dyDescent="0.3">
      <c r="B16" s="374"/>
      <c r="C16" s="163" t="s">
        <v>16</v>
      </c>
      <c r="D16" s="161" t="s">
        <v>17</v>
      </c>
      <c r="E16" s="160">
        <v>68</v>
      </c>
      <c r="F16" s="248">
        <f>ROUNDUP(E16*('1.) Megye_ITP_3. fejezet'!E19/'1.) Megye_ITP_3. fejezet'!E16),2)</f>
        <v>4.58</v>
      </c>
      <c r="G16" s="230">
        <v>22.89</v>
      </c>
      <c r="H16" s="231">
        <v>340</v>
      </c>
      <c r="I16" s="232">
        <f>ROUNDUP(H16*('1.) Megye_ITP_3. fejezet'!E19/'1.) Megye_ITP_3. fejezet'!E16),2)</f>
        <v>22.900000000000002</v>
      </c>
      <c r="J16" s="205">
        <v>23</v>
      </c>
      <c r="K16" s="366"/>
      <c r="L16" s="198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44.25" customHeight="1" thickBot="1" x14ac:dyDescent="0.35">
      <c r="B17" s="375"/>
      <c r="C17" s="164" t="s">
        <v>18</v>
      </c>
      <c r="D17" s="162" t="s">
        <v>8</v>
      </c>
      <c r="E17" s="233">
        <v>2500</v>
      </c>
      <c r="F17" s="249">
        <v>169</v>
      </c>
      <c r="G17" s="234">
        <v>169</v>
      </c>
      <c r="H17" s="235">
        <v>12500</v>
      </c>
      <c r="I17" s="236">
        <v>842</v>
      </c>
      <c r="J17" s="237">
        <v>842</v>
      </c>
      <c r="K17" s="366"/>
      <c r="L17" s="199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43.8" thickBot="1" x14ac:dyDescent="0.35">
      <c r="B18" s="176" t="s">
        <v>62</v>
      </c>
      <c r="C18" s="177" t="s">
        <v>19</v>
      </c>
      <c r="D18" s="159" t="s">
        <v>20</v>
      </c>
      <c r="E18" s="238">
        <v>279000</v>
      </c>
      <c r="F18" s="250">
        <f>ROUNDUP(E18*('1.) Megye_ITP_3. fejezet'!G19/'1.) Megye_ITP_3. fejezet'!G16),2)</f>
        <v>18788.16</v>
      </c>
      <c r="G18" s="239">
        <v>18788.16</v>
      </c>
      <c r="H18" s="240">
        <v>1395000</v>
      </c>
      <c r="I18" s="241">
        <f>ROUNDUP(H18*('1.) Megye_ITP_3. fejezet'!G19/'1.) Megye_ITP_3. fejezet'!G16),2)</f>
        <v>93940.799999999988</v>
      </c>
      <c r="J18" s="206">
        <v>93940.800000000003</v>
      </c>
      <c r="K18" s="366"/>
      <c r="L18" s="200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28.8" x14ac:dyDescent="0.3">
      <c r="B19" s="373" t="s">
        <v>63</v>
      </c>
      <c r="C19" s="172" t="s">
        <v>30</v>
      </c>
      <c r="D19" s="173" t="s">
        <v>17</v>
      </c>
      <c r="E19" s="226">
        <v>240</v>
      </c>
      <c r="F19" s="247">
        <f>ROUNDUP(E19*('1.) Megye_ITP_3. fejezet'!H19/'1.) Megye_ITP_3. fejezet'!H16),2)</f>
        <v>16.170000000000002</v>
      </c>
      <c r="G19" s="227">
        <v>16.170000000000002</v>
      </c>
      <c r="H19" s="228">
        <v>686</v>
      </c>
      <c r="I19" s="229">
        <f>ROUNDUP(H19*('1.) Megye_ITP_3. fejezet'!H19/'1.) Megye_ITP_3. fejezet'!H16),2)</f>
        <v>46.199999999999996</v>
      </c>
      <c r="J19" s="207">
        <v>46.2</v>
      </c>
      <c r="K19" s="366"/>
      <c r="L19" s="19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29.4" thickBot="1" x14ac:dyDescent="0.35">
      <c r="B20" s="375"/>
      <c r="C20" s="164" t="s">
        <v>35</v>
      </c>
      <c r="D20" s="162" t="s">
        <v>101</v>
      </c>
      <c r="E20" s="233">
        <v>13106</v>
      </c>
      <c r="F20" s="251">
        <v>680</v>
      </c>
      <c r="G20" s="242">
        <v>680</v>
      </c>
      <c r="H20" s="235">
        <v>106819</v>
      </c>
      <c r="I20" s="243">
        <v>6797</v>
      </c>
      <c r="J20" s="244">
        <v>6797</v>
      </c>
      <c r="K20" s="366"/>
      <c r="L20" s="199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72.599999999999994" thickBot="1" x14ac:dyDescent="0.35">
      <c r="B21" s="373" t="s">
        <v>64</v>
      </c>
      <c r="C21" s="172" t="s">
        <v>40</v>
      </c>
      <c r="D21" s="173" t="s">
        <v>8</v>
      </c>
      <c r="E21" s="174">
        <v>185</v>
      </c>
      <c r="F21" s="178">
        <f>ROUNDUP(E21*('1.) Megye_ITP_3. fejezet'!J19/'1.) Megye_ITP_3. fejezet'!J16),0)</f>
        <v>13</v>
      </c>
      <c r="G21" s="245">
        <v>13</v>
      </c>
      <c r="H21" s="175">
        <v>925</v>
      </c>
      <c r="I21" s="179">
        <f>ROUNDUP(H21*('1.) Megye_ITP_3. fejezet'!J19/'1.) Megye_ITP_3. fejezet'!J16), 0)</f>
        <v>63</v>
      </c>
      <c r="J21" s="196">
        <v>63</v>
      </c>
      <c r="K21" s="366"/>
      <c r="L21" s="19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5" thickBot="1" x14ac:dyDescent="0.35">
      <c r="B22" s="375"/>
      <c r="C22" s="164" t="s">
        <v>43</v>
      </c>
      <c r="D22" s="294" t="s">
        <v>44</v>
      </c>
      <c r="E22" s="233">
        <v>232</v>
      </c>
      <c r="F22" s="249">
        <v>16</v>
      </c>
      <c r="G22" s="234">
        <v>16</v>
      </c>
      <c r="H22" s="235">
        <v>1160</v>
      </c>
      <c r="I22" s="236">
        <v>17</v>
      </c>
      <c r="J22" s="295">
        <v>17</v>
      </c>
      <c r="K22" s="366"/>
      <c r="L22" s="199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94.5" customHeight="1" x14ac:dyDescent="0.3">
      <c r="B23" s="368" t="s">
        <v>65</v>
      </c>
      <c r="C23" s="172" t="s">
        <v>47</v>
      </c>
      <c r="D23" s="296" t="s">
        <v>45</v>
      </c>
      <c r="E23" s="226">
        <v>7736</v>
      </c>
      <c r="F23" s="297">
        <v>405</v>
      </c>
      <c r="G23" s="246">
        <v>405</v>
      </c>
      <c r="H23" s="226">
        <v>38682</v>
      </c>
      <c r="I23" s="298">
        <v>2023</v>
      </c>
      <c r="J23" s="295">
        <v>2023</v>
      </c>
      <c r="K23" s="366"/>
      <c r="L23" s="20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94.5" customHeight="1" thickBot="1" x14ac:dyDescent="0.35">
      <c r="B24" s="369"/>
      <c r="C24" s="164" t="s">
        <v>146</v>
      </c>
      <c r="D24" s="162" t="s">
        <v>45</v>
      </c>
      <c r="E24" s="150">
        <v>26600</v>
      </c>
      <c r="F24" s="127">
        <f>ROUNDUP(E24*('1.) Megye_ITP_3. fejezet'!O19/'1.) Megye_ITP_3. fejezet'!O16),0)</f>
        <v>1793</v>
      </c>
      <c r="G24" s="214">
        <v>1793</v>
      </c>
      <c r="H24" s="150">
        <v>133000</v>
      </c>
      <c r="I24" s="128">
        <f>ROUNDUP(H24*('1.) Megye_ITP_3. fejezet'!O19/'1.) Megye_ITP_3. fejezet'!O16),0)</f>
        <v>8961</v>
      </c>
      <c r="J24" s="195">
        <v>8961</v>
      </c>
      <c r="K24" s="367"/>
      <c r="L24" s="199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41.25" customHeight="1" x14ac:dyDescent="0.3">
      <c r="A25" s="155"/>
      <c r="B25" s="153"/>
      <c r="C25" s="153"/>
      <c r="D25" s="153"/>
      <c r="E25" s="154"/>
      <c r="F25" s="156"/>
      <c r="G25" s="156"/>
      <c r="H25" s="154"/>
      <c r="I25" s="157"/>
      <c r="J25" s="157"/>
      <c r="K25" s="158"/>
      <c r="L25" s="11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35.25" customHeight="1" x14ac:dyDescent="0.3">
      <c r="A26" s="361" t="s">
        <v>150</v>
      </c>
      <c r="B26" s="361"/>
      <c r="C26" s="361"/>
      <c r="D26" s="361"/>
      <c r="E26" s="361"/>
      <c r="F26" s="361"/>
      <c r="G26" s="361"/>
      <c r="H26" s="361"/>
      <c r="I26" s="361"/>
      <c r="J26" s="361"/>
      <c r="K26" s="184"/>
      <c r="L26" s="184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35.25" customHeight="1" x14ac:dyDescent="0.3">
      <c r="B27" s="37"/>
      <c r="C27" s="38"/>
      <c r="D27" s="38"/>
      <c r="E27" s="38"/>
      <c r="F27" s="38"/>
      <c r="G27" s="38"/>
      <c r="H27" s="64"/>
      <c r="I27" s="37"/>
      <c r="J27" s="37"/>
      <c r="K27" s="37"/>
      <c r="L27" s="70"/>
      <c r="M27" s="37"/>
      <c r="N27" s="70"/>
      <c r="O27" s="70"/>
      <c r="P27" s="70"/>
      <c r="Q27" s="37"/>
      <c r="R27" s="37"/>
      <c r="S27" s="37"/>
      <c r="T27" s="37"/>
      <c r="U27" s="37"/>
      <c r="V27" s="37"/>
      <c r="W27" s="37"/>
      <c r="X27" s="37"/>
    </row>
    <row r="28" spans="1:24" s="1" customFormat="1" ht="113.25" customHeight="1" x14ac:dyDescent="0.3">
      <c r="B28" s="42" t="s">
        <v>3</v>
      </c>
      <c r="C28" s="125" t="s">
        <v>4</v>
      </c>
      <c r="D28" s="125" t="s">
        <v>5</v>
      </c>
      <c r="E28" s="125" t="s">
        <v>118</v>
      </c>
      <c r="F28" s="125" t="s">
        <v>140</v>
      </c>
      <c r="G28" s="125" t="s">
        <v>139</v>
      </c>
      <c r="H28" s="125" t="s">
        <v>6</v>
      </c>
      <c r="I28" s="125" t="s">
        <v>117</v>
      </c>
      <c r="J28" s="125" t="s">
        <v>141</v>
      </c>
      <c r="K28" s="130"/>
      <c r="L28" s="130"/>
      <c r="M28" s="130"/>
      <c r="N28" s="130"/>
      <c r="O28" s="130"/>
      <c r="P28" s="130"/>
      <c r="Q28" s="130"/>
      <c r="R28" s="130"/>
      <c r="S28" s="131"/>
      <c r="T28" s="130"/>
      <c r="U28" s="132"/>
      <c r="V28" s="71"/>
      <c r="W28" s="71"/>
      <c r="X28" s="71"/>
    </row>
    <row r="29" spans="1:24" s="1" customFormat="1" ht="48.75" customHeight="1" x14ac:dyDescent="0.3">
      <c r="B29" s="376" t="s">
        <v>61</v>
      </c>
      <c r="C29" s="377"/>
      <c r="D29" s="377"/>
      <c r="E29" s="377"/>
      <c r="F29" s="377"/>
      <c r="G29" s="377"/>
      <c r="H29" s="377"/>
      <c r="I29" s="377"/>
      <c r="J29" s="378"/>
      <c r="K29" s="133"/>
      <c r="L29" s="134"/>
      <c r="M29" s="133"/>
      <c r="N29" s="134"/>
      <c r="O29" s="133"/>
      <c r="P29" s="133"/>
      <c r="Q29" s="133"/>
      <c r="R29" s="133"/>
      <c r="S29" s="132"/>
      <c r="T29" s="132"/>
      <c r="U29" s="132"/>
      <c r="V29" s="71"/>
      <c r="W29" s="71"/>
      <c r="X29" s="71"/>
    </row>
    <row r="30" spans="1:24" ht="18" x14ac:dyDescent="0.3">
      <c r="B30" s="360" t="s">
        <v>90</v>
      </c>
      <c r="C30" s="91" t="s">
        <v>7</v>
      </c>
      <c r="D30" s="91" t="s">
        <v>8</v>
      </c>
      <c r="E30" s="362">
        <f>'1.) Megye_ITP_3. fejezet'!C19/'1.) Megye_ITP_3. fejezet'!C16</f>
        <v>6.7343512251429774E-2</v>
      </c>
      <c r="F30" s="142"/>
      <c r="G30" s="143"/>
      <c r="H30" s="66">
        <v>8189</v>
      </c>
      <c r="I30" s="152">
        <f>ROUNDUP(H30*$D$11,0)</f>
        <v>552</v>
      </c>
      <c r="J30" s="152">
        <f>ROUNDUP(H30*$E$30,0)</f>
        <v>552</v>
      </c>
      <c r="K30" s="135"/>
      <c r="L30" s="134"/>
      <c r="M30" s="135"/>
      <c r="N30" s="134"/>
      <c r="O30" s="135"/>
      <c r="P30" s="136"/>
      <c r="Q30" s="137"/>
      <c r="R30" s="137"/>
      <c r="S30" s="138"/>
      <c r="T30" s="138"/>
      <c r="U30" s="139"/>
      <c r="V30" s="37"/>
      <c r="W30" s="37"/>
      <c r="X30" s="37"/>
    </row>
    <row r="31" spans="1:24" ht="39.75" customHeight="1" x14ac:dyDescent="0.3">
      <c r="B31" s="360"/>
      <c r="C31" s="91" t="s">
        <v>9</v>
      </c>
      <c r="D31" s="91" t="s">
        <v>8</v>
      </c>
      <c r="E31" s="363"/>
      <c r="F31" s="142"/>
      <c r="G31" s="143"/>
      <c r="H31" s="66">
        <v>189</v>
      </c>
      <c r="I31" s="152">
        <f>ROUNDUP(H31*$D$11,0)</f>
        <v>13</v>
      </c>
      <c r="J31" s="152">
        <f>ROUNDUP(H31*$E$30,0)</f>
        <v>13</v>
      </c>
      <c r="K31" s="135"/>
      <c r="L31" s="134"/>
      <c r="M31" s="135"/>
      <c r="N31" s="134"/>
      <c r="O31" s="135"/>
      <c r="P31" s="136"/>
      <c r="Q31" s="137"/>
      <c r="R31" s="137"/>
      <c r="S31" s="138"/>
      <c r="T31" s="138"/>
      <c r="U31" s="139"/>
      <c r="V31" s="37"/>
      <c r="W31" s="37"/>
      <c r="X31" s="37"/>
    </row>
    <row r="32" spans="1:24" ht="45.75" customHeight="1" x14ac:dyDescent="0.3">
      <c r="B32" s="360"/>
      <c r="C32" s="91" t="s">
        <v>10</v>
      </c>
      <c r="D32" s="91" t="s">
        <v>8</v>
      </c>
      <c r="E32" s="363"/>
      <c r="F32" s="143"/>
      <c r="G32" s="143"/>
      <c r="H32" s="66">
        <v>8000</v>
      </c>
      <c r="I32" s="152">
        <f>ROUNDUP(H32*$D$11,0)</f>
        <v>539</v>
      </c>
      <c r="J32" s="152">
        <f>ROUNDUP(H32*$E$30,0)</f>
        <v>539</v>
      </c>
      <c r="K32" s="135"/>
      <c r="L32" s="134"/>
      <c r="M32" s="135"/>
      <c r="N32" s="134"/>
      <c r="O32" s="135"/>
      <c r="P32" s="136"/>
      <c r="Q32" s="137"/>
      <c r="R32" s="137"/>
      <c r="S32" s="138"/>
      <c r="T32" s="138"/>
      <c r="U32" s="139"/>
      <c r="V32" s="37"/>
      <c r="W32" s="37"/>
      <c r="X32" s="37"/>
    </row>
    <row r="33" spans="2:24" ht="35.25" customHeight="1" x14ac:dyDescent="0.3">
      <c r="B33" s="360"/>
      <c r="C33" s="27" t="s">
        <v>11</v>
      </c>
      <c r="D33" s="27" t="s">
        <v>12</v>
      </c>
      <c r="E33" s="363"/>
      <c r="F33" s="126">
        <v>275</v>
      </c>
      <c r="G33" s="27">
        <f>ROUND(F33*E30,2)</f>
        <v>18.52</v>
      </c>
      <c r="H33" s="67">
        <v>1373</v>
      </c>
      <c r="I33" s="69">
        <f>ROUNDUP(H33*$D$11,2)</f>
        <v>92.47</v>
      </c>
      <c r="J33" s="69">
        <f>ROUNDUP(H33*$E$30,2)</f>
        <v>92.47</v>
      </c>
      <c r="K33" s="135"/>
      <c r="L33" s="134"/>
      <c r="M33" s="135"/>
      <c r="N33" s="134"/>
      <c r="O33" s="135"/>
      <c r="P33" s="136"/>
      <c r="Q33" s="137"/>
      <c r="R33" s="137"/>
      <c r="S33" s="138"/>
      <c r="T33" s="138"/>
      <c r="U33" s="139"/>
      <c r="V33" s="37"/>
      <c r="W33" s="37"/>
      <c r="X33" s="37"/>
    </row>
    <row r="34" spans="2:24" ht="37.5" customHeight="1" x14ac:dyDescent="0.3">
      <c r="B34" s="360"/>
      <c r="C34" s="91" t="s">
        <v>13</v>
      </c>
      <c r="D34" s="91" t="s">
        <v>12</v>
      </c>
      <c r="E34" s="364"/>
      <c r="F34" s="143"/>
      <c r="G34" s="143"/>
      <c r="H34" s="66">
        <v>504</v>
      </c>
      <c r="I34" s="69">
        <f>ROUNDUP(H34*$D$11,2)</f>
        <v>33.949999999999996</v>
      </c>
      <c r="J34" s="69">
        <f>ROUNDUP(H34*$E$30,2)</f>
        <v>33.949999999999996</v>
      </c>
      <c r="K34" s="135"/>
      <c r="L34" s="134"/>
      <c r="M34" s="135"/>
      <c r="N34" s="134"/>
      <c r="O34" s="135"/>
      <c r="P34" s="136"/>
      <c r="Q34" s="137"/>
      <c r="R34" s="137"/>
      <c r="S34" s="138"/>
      <c r="T34" s="138"/>
      <c r="U34" s="139"/>
      <c r="V34" s="37"/>
      <c r="W34" s="37"/>
      <c r="X34" s="37"/>
    </row>
    <row r="35" spans="2:24" ht="57.6" x14ac:dyDescent="0.3">
      <c r="B35" s="43" t="s">
        <v>91</v>
      </c>
      <c r="C35" s="91" t="s">
        <v>14</v>
      </c>
      <c r="D35" s="91" t="s">
        <v>15</v>
      </c>
      <c r="E35" s="144">
        <f>'1.) Megye_ITP_3. fejezet'!D19/'1.) Megye_ITP_3. fejezet'!D16</f>
        <v>6.7336810228802155E-2</v>
      </c>
      <c r="F35" s="143"/>
      <c r="G35" s="143"/>
      <c r="H35" s="66">
        <v>1116000</v>
      </c>
      <c r="I35" s="152">
        <f>ROUNDUP(H35*$D$11,0)</f>
        <v>75156</v>
      </c>
      <c r="J35" s="152">
        <f>ROUNDUP(H35*E35,0)</f>
        <v>75148</v>
      </c>
      <c r="K35" s="135"/>
      <c r="L35" s="134"/>
      <c r="M35" s="135"/>
      <c r="N35" s="134"/>
      <c r="O35" s="135"/>
      <c r="P35" s="136"/>
      <c r="Q35" s="137"/>
      <c r="R35" s="137"/>
      <c r="S35" s="138"/>
      <c r="T35" s="138"/>
      <c r="U35" s="139"/>
      <c r="V35" s="37"/>
      <c r="W35" s="37"/>
      <c r="X35" s="37"/>
    </row>
    <row r="36" spans="2:24" ht="28.8" x14ac:dyDescent="0.3">
      <c r="B36" s="44" t="s">
        <v>92</v>
      </c>
      <c r="C36" s="27" t="s">
        <v>16</v>
      </c>
      <c r="D36" s="27" t="s">
        <v>17</v>
      </c>
      <c r="E36" s="144">
        <f>'1.) Megye_ITP_3. fejezet'!E19/'1.) Megye_ITP_3. fejezet'!E16</f>
        <v>6.7343426045456331E-2</v>
      </c>
      <c r="F36" s="28">
        <v>68</v>
      </c>
      <c r="G36" s="145">
        <f>ROUNDUP(F36*E36,2)</f>
        <v>4.58</v>
      </c>
      <c r="H36" s="67">
        <v>340</v>
      </c>
      <c r="I36" s="69">
        <f>ROUNDUP(H36*$D$11,2)</f>
        <v>22.900000000000002</v>
      </c>
      <c r="J36" s="69">
        <f>ROUNDUP(H36*E36,2)</f>
        <v>22.900000000000002</v>
      </c>
      <c r="K36" s="135"/>
      <c r="L36" s="134"/>
      <c r="M36" s="135"/>
      <c r="N36" s="134"/>
      <c r="O36" s="135"/>
      <c r="P36" s="136"/>
      <c r="Q36" s="137"/>
      <c r="R36" s="137"/>
      <c r="S36" s="138"/>
      <c r="T36" s="138"/>
      <c r="U36" s="139"/>
      <c r="V36" s="37"/>
      <c r="W36" s="37"/>
      <c r="X36" s="37"/>
    </row>
    <row r="37" spans="2:24" ht="28.8" x14ac:dyDescent="0.3">
      <c r="B37" s="381" t="s">
        <v>93</v>
      </c>
      <c r="C37" s="27" t="s">
        <v>18</v>
      </c>
      <c r="D37" s="27" t="s">
        <v>8</v>
      </c>
      <c r="E37" s="362">
        <f>'1.) Megye_ITP_3. fejezet'!F19/'1.) Megye_ITP_3. fejezet'!F16</f>
        <v>8.9046429382563824E-2</v>
      </c>
      <c r="F37" s="126">
        <v>2500</v>
      </c>
      <c r="G37" s="27">
        <f>ROUNDUP(F37*E37,0)</f>
        <v>223</v>
      </c>
      <c r="H37" s="67">
        <v>12500</v>
      </c>
      <c r="I37" s="152">
        <f>ROUNDUP(H37*$D$11,0)</f>
        <v>842</v>
      </c>
      <c r="J37" s="152">
        <f>ROUNDUP(H37*$E$37,0)</f>
        <v>1114</v>
      </c>
      <c r="K37" s="135"/>
      <c r="L37" s="134"/>
      <c r="M37" s="135"/>
      <c r="N37" s="134"/>
      <c r="O37" s="135"/>
      <c r="P37" s="136"/>
      <c r="Q37" s="137"/>
      <c r="R37" s="137"/>
      <c r="S37" s="138"/>
      <c r="T37" s="138"/>
      <c r="U37" s="139"/>
      <c r="V37" s="37"/>
      <c r="W37" s="37"/>
      <c r="X37" s="37"/>
    </row>
    <row r="38" spans="2:24" ht="41.25" customHeight="1" x14ac:dyDescent="0.3">
      <c r="B38" s="382"/>
      <c r="C38" s="63" t="s">
        <v>116</v>
      </c>
      <c r="D38" s="91" t="s">
        <v>8</v>
      </c>
      <c r="E38" s="363"/>
      <c r="F38" s="143"/>
      <c r="G38" s="143"/>
      <c r="H38" s="68">
        <v>12903</v>
      </c>
      <c r="I38" s="152">
        <f>ROUNDUP(H38*$D$11,0)</f>
        <v>869</v>
      </c>
      <c r="J38" s="152">
        <f>ROUNDUP(H38*$E$37,0)</f>
        <v>1149</v>
      </c>
      <c r="K38" s="135"/>
      <c r="L38" s="134"/>
      <c r="M38" s="135"/>
      <c r="N38" s="134"/>
      <c r="O38" s="135"/>
      <c r="P38" s="136"/>
      <c r="Q38" s="137"/>
      <c r="R38" s="137"/>
      <c r="S38" s="138"/>
      <c r="T38" s="138"/>
      <c r="U38" s="139"/>
      <c r="V38" s="37"/>
      <c r="W38" s="37"/>
      <c r="X38" s="37"/>
    </row>
    <row r="39" spans="2:24" ht="42" customHeight="1" x14ac:dyDescent="0.3">
      <c r="B39" s="382"/>
      <c r="C39" s="36" t="s">
        <v>112</v>
      </c>
      <c r="D39" s="91" t="s">
        <v>8</v>
      </c>
      <c r="E39" s="363"/>
      <c r="F39" s="143"/>
      <c r="G39" s="143"/>
      <c r="H39" s="68">
        <v>2000</v>
      </c>
      <c r="I39" s="152">
        <f>ROUNDUP(H39*$D$11,0)</f>
        <v>135</v>
      </c>
      <c r="J39" s="152">
        <f>ROUNDUP(H39*$E$37,0)</f>
        <v>179</v>
      </c>
      <c r="K39" s="135"/>
      <c r="L39" s="134"/>
      <c r="M39" s="135"/>
      <c r="N39" s="134"/>
      <c r="O39" s="135"/>
      <c r="P39" s="136"/>
      <c r="Q39" s="137"/>
      <c r="R39" s="137"/>
      <c r="S39" s="138"/>
      <c r="T39" s="138"/>
      <c r="U39" s="139"/>
      <c r="V39" s="37"/>
      <c r="W39" s="37"/>
      <c r="X39" s="37"/>
    </row>
    <row r="40" spans="2:24" ht="42" customHeight="1" x14ac:dyDescent="0.3">
      <c r="B40" s="383"/>
      <c r="C40" s="36" t="s">
        <v>113</v>
      </c>
      <c r="D40" s="91" t="s">
        <v>8</v>
      </c>
      <c r="E40" s="364"/>
      <c r="F40" s="143"/>
      <c r="G40" s="143"/>
      <c r="H40" s="68">
        <v>14750</v>
      </c>
      <c r="I40" s="152">
        <f>ROUNDUP(H40*$D$11,0)</f>
        <v>994</v>
      </c>
      <c r="J40" s="152">
        <f>ROUNDUP(H40*$E$37,0)</f>
        <v>1314</v>
      </c>
      <c r="K40" s="135"/>
      <c r="L40" s="134"/>
      <c r="M40" s="135"/>
      <c r="N40" s="134"/>
      <c r="O40" s="135"/>
      <c r="P40" s="136"/>
      <c r="Q40" s="137"/>
      <c r="R40" s="137"/>
      <c r="S40" s="138"/>
      <c r="T40" s="138"/>
      <c r="U40" s="139"/>
      <c r="V40" s="37"/>
      <c r="W40" s="37"/>
      <c r="X40" s="37"/>
    </row>
    <row r="41" spans="2:24" ht="45" customHeight="1" x14ac:dyDescent="0.3">
      <c r="B41" s="376" t="s">
        <v>62</v>
      </c>
      <c r="C41" s="377"/>
      <c r="D41" s="377"/>
      <c r="E41" s="377"/>
      <c r="F41" s="377"/>
      <c r="G41" s="377"/>
      <c r="H41" s="377"/>
      <c r="I41" s="377"/>
      <c r="J41" s="378"/>
      <c r="K41" s="135"/>
      <c r="L41" s="134"/>
      <c r="M41" s="135"/>
      <c r="N41" s="134"/>
      <c r="O41" s="135"/>
      <c r="P41" s="136"/>
      <c r="Q41" s="137"/>
      <c r="R41" s="137"/>
      <c r="S41" s="138"/>
      <c r="T41" s="138"/>
      <c r="U41" s="139"/>
      <c r="V41" s="37"/>
      <c r="W41" s="37"/>
      <c r="X41" s="37"/>
    </row>
    <row r="42" spans="2:24" ht="39" customHeight="1" x14ac:dyDescent="0.3">
      <c r="B42" s="379" t="s">
        <v>94</v>
      </c>
      <c r="C42" s="27" t="s">
        <v>19</v>
      </c>
      <c r="D42" s="27" t="s">
        <v>20</v>
      </c>
      <c r="E42" s="362">
        <f>'1.) Megye_ITP_3. fejezet'!G19/'1.) Megye_ITP_3. fejezet'!G16</f>
        <v>6.7341069797340739E-2</v>
      </c>
      <c r="F42" s="126">
        <v>279000</v>
      </c>
      <c r="G42" s="146">
        <f>ROUNDUP(F42*E42,2)</f>
        <v>18788.16</v>
      </c>
      <c r="H42" s="67">
        <v>1395000</v>
      </c>
      <c r="I42" s="69">
        <f>ROUNDUP(H42*$D$11,2)</f>
        <v>93944.23</v>
      </c>
      <c r="J42" s="69">
        <f>ROUNDUP(H42*$E$42,2)</f>
        <v>93940.799999999988</v>
      </c>
      <c r="K42" s="135"/>
      <c r="L42" s="134"/>
      <c r="M42" s="135"/>
      <c r="N42" s="134"/>
      <c r="O42" s="135"/>
      <c r="P42" s="136"/>
      <c r="Q42" s="137"/>
      <c r="R42" s="137"/>
      <c r="S42" s="138"/>
      <c r="T42" s="138"/>
      <c r="U42" s="139"/>
      <c r="V42" s="37"/>
      <c r="W42" s="37"/>
      <c r="X42" s="37"/>
    </row>
    <row r="43" spans="2:24" ht="35.25" customHeight="1" x14ac:dyDescent="0.3">
      <c r="B43" s="379"/>
      <c r="C43" s="91" t="s">
        <v>21</v>
      </c>
      <c r="D43" s="91" t="s">
        <v>22</v>
      </c>
      <c r="E43" s="363"/>
      <c r="F43" s="143"/>
      <c r="G43" s="143"/>
      <c r="H43" s="66">
        <v>1240000</v>
      </c>
      <c r="I43" s="152">
        <f>ROUNDUP(H43*$D$11,0)</f>
        <v>83506</v>
      </c>
      <c r="J43" s="152">
        <f>ROUNDUP(H43*$E$42,0)</f>
        <v>83503</v>
      </c>
      <c r="K43" s="135"/>
      <c r="L43" s="134"/>
      <c r="M43" s="135"/>
      <c r="N43" s="134"/>
      <c r="O43" s="135"/>
      <c r="P43" s="136"/>
      <c r="Q43" s="137"/>
      <c r="R43" s="137"/>
      <c r="S43" s="138"/>
      <c r="T43" s="138"/>
      <c r="U43" s="139"/>
      <c r="V43" s="37"/>
      <c r="W43" s="37"/>
      <c r="X43" s="37"/>
    </row>
    <row r="44" spans="2:24" ht="36" customHeight="1" x14ac:dyDescent="0.3">
      <c r="B44" s="379"/>
      <c r="C44" s="91" t="s">
        <v>23</v>
      </c>
      <c r="D44" s="91" t="s">
        <v>24</v>
      </c>
      <c r="E44" s="363"/>
      <c r="F44" s="143"/>
      <c r="G44" s="143"/>
      <c r="H44" s="66">
        <v>558000</v>
      </c>
      <c r="I44" s="69">
        <f>ROUNDUP(H44*$D$11,2)</f>
        <v>37577.700000000004</v>
      </c>
      <c r="J44" s="69">
        <f>ROUNDUP(H44*$E$42,2)</f>
        <v>37576.32</v>
      </c>
      <c r="K44" s="135"/>
      <c r="L44" s="134"/>
      <c r="M44" s="135"/>
      <c r="N44" s="134"/>
      <c r="O44" s="135"/>
      <c r="P44" s="136"/>
      <c r="Q44" s="137"/>
      <c r="R44" s="137"/>
      <c r="S44" s="138"/>
      <c r="T44" s="138"/>
      <c r="U44" s="139"/>
      <c r="V44" s="37"/>
      <c r="W44" s="37"/>
      <c r="X44" s="37"/>
    </row>
    <row r="45" spans="2:24" ht="33.75" customHeight="1" x14ac:dyDescent="0.3">
      <c r="B45" s="379"/>
      <c r="C45" s="91" t="s">
        <v>13</v>
      </c>
      <c r="D45" s="91" t="s">
        <v>12</v>
      </c>
      <c r="E45" s="363"/>
      <c r="F45" s="143"/>
      <c r="G45" s="143"/>
      <c r="H45" s="66">
        <v>19</v>
      </c>
      <c r="I45" s="69">
        <f>ROUNDUP(H45*$D$11,2)</f>
        <v>1.28</v>
      </c>
      <c r="J45" s="69">
        <f>ROUNDUP(H45*$E$42,2)</f>
        <v>1.28</v>
      </c>
      <c r="K45" s="135"/>
      <c r="L45" s="134"/>
      <c r="M45" s="135"/>
      <c r="N45" s="134"/>
      <c r="O45" s="135"/>
      <c r="P45" s="136"/>
      <c r="Q45" s="137"/>
      <c r="R45" s="137"/>
      <c r="S45" s="138"/>
      <c r="T45" s="138"/>
      <c r="U45" s="139"/>
      <c r="V45" s="37"/>
      <c r="W45" s="37"/>
      <c r="X45" s="37"/>
    </row>
    <row r="46" spans="2:24" ht="37.5" customHeight="1" x14ac:dyDescent="0.3">
      <c r="B46" s="379"/>
      <c r="C46" s="91" t="s">
        <v>25</v>
      </c>
      <c r="D46" s="91" t="s">
        <v>20</v>
      </c>
      <c r="E46" s="363"/>
      <c r="F46" s="143"/>
      <c r="G46" s="143"/>
      <c r="H46" s="66">
        <v>168000</v>
      </c>
      <c r="I46" s="69">
        <f>ROUNDUP(H46*$D$11,2)</f>
        <v>11313.72</v>
      </c>
      <c r="J46" s="69">
        <f>ROUNDUP(H46*$E$42,2)</f>
        <v>11313.300000000001</v>
      </c>
      <c r="K46" s="135"/>
      <c r="L46" s="134"/>
      <c r="M46" s="135"/>
      <c r="N46" s="134"/>
      <c r="O46" s="135"/>
      <c r="P46" s="136"/>
      <c r="Q46" s="137"/>
      <c r="R46" s="137"/>
      <c r="S46" s="138"/>
      <c r="T46" s="138"/>
      <c r="U46" s="139"/>
      <c r="V46" s="37"/>
      <c r="W46" s="37"/>
      <c r="X46" s="37"/>
    </row>
    <row r="47" spans="2:24" ht="39.75" customHeight="1" x14ac:dyDescent="0.3">
      <c r="B47" s="379"/>
      <c r="C47" s="91" t="s">
        <v>26</v>
      </c>
      <c r="D47" s="91" t="s">
        <v>20</v>
      </c>
      <c r="E47" s="364"/>
      <c r="F47" s="143"/>
      <c r="G47" s="143"/>
      <c r="H47" s="66">
        <v>1468000</v>
      </c>
      <c r="I47" s="69">
        <f>ROUNDUP(H47*$D$11,2)</f>
        <v>98860.31</v>
      </c>
      <c r="J47" s="69">
        <f>ROUNDUP(H47*$E$42,2)</f>
        <v>98856.7</v>
      </c>
      <c r="K47" s="135"/>
      <c r="L47" s="134"/>
      <c r="M47" s="135"/>
      <c r="N47" s="134"/>
      <c r="O47" s="135"/>
      <c r="P47" s="136"/>
      <c r="Q47" s="137"/>
      <c r="R47" s="137"/>
      <c r="S47" s="138"/>
      <c r="T47" s="138"/>
      <c r="U47" s="139"/>
      <c r="V47" s="37"/>
      <c r="W47" s="37"/>
      <c r="X47" s="37"/>
    </row>
    <row r="48" spans="2:24" ht="60" customHeight="1" x14ac:dyDescent="0.3">
      <c r="B48" s="376" t="s">
        <v>63</v>
      </c>
      <c r="C48" s="377"/>
      <c r="D48" s="377"/>
      <c r="E48" s="377"/>
      <c r="F48" s="377"/>
      <c r="G48" s="377"/>
      <c r="H48" s="377"/>
      <c r="I48" s="377"/>
      <c r="J48" s="378"/>
      <c r="K48" s="135"/>
      <c r="L48" s="134"/>
      <c r="M48" s="135"/>
      <c r="N48" s="134"/>
      <c r="O48" s="135"/>
      <c r="P48" s="136"/>
      <c r="Q48" s="137"/>
      <c r="R48" s="137"/>
      <c r="S48" s="138"/>
      <c r="T48" s="138"/>
      <c r="U48" s="139"/>
      <c r="V48" s="37"/>
      <c r="W48" s="37"/>
      <c r="X48" s="37"/>
    </row>
    <row r="49" spans="2:24" ht="48.75" customHeight="1" x14ac:dyDescent="0.3">
      <c r="B49" s="360" t="s">
        <v>95</v>
      </c>
      <c r="C49" s="91" t="s">
        <v>27</v>
      </c>
      <c r="D49" s="91" t="s">
        <v>8</v>
      </c>
      <c r="E49" s="362">
        <f>'1.) Megye_ITP_3. fejezet'!H19/'1.) Megye_ITP_3. fejezet'!H16</f>
        <v>6.7338859663106432E-2</v>
      </c>
      <c r="F49" s="143"/>
      <c r="G49" s="143"/>
      <c r="H49" s="66">
        <v>21</v>
      </c>
      <c r="I49" s="152">
        <f>ROUNDUP(H49*$D$11,0)</f>
        <v>2</v>
      </c>
      <c r="J49" s="152">
        <f>ROUNDUP(H49*$E$49,0)</f>
        <v>2</v>
      </c>
      <c r="K49" s="135"/>
      <c r="L49" s="134"/>
      <c r="M49" s="135"/>
      <c r="N49" s="134"/>
      <c r="O49" s="135"/>
      <c r="P49" s="136"/>
      <c r="Q49" s="137"/>
      <c r="R49" s="137"/>
      <c r="S49" s="138"/>
      <c r="T49" s="138"/>
      <c r="U49" s="139"/>
      <c r="V49" s="37"/>
      <c r="W49" s="37"/>
      <c r="X49" s="37"/>
    </row>
    <row r="50" spans="2:24" ht="40.5" customHeight="1" x14ac:dyDescent="0.3">
      <c r="B50" s="360"/>
      <c r="C50" s="91" t="s">
        <v>28</v>
      </c>
      <c r="D50" s="91" t="s">
        <v>8</v>
      </c>
      <c r="E50" s="363"/>
      <c r="F50" s="143"/>
      <c r="G50" s="143"/>
      <c r="H50" s="66">
        <v>80</v>
      </c>
      <c r="I50" s="152">
        <f>ROUNDUP(H50*$D$11,0)</f>
        <v>6</v>
      </c>
      <c r="J50" s="152">
        <f>ROUNDUP(H50*$E$49,0)</f>
        <v>6</v>
      </c>
      <c r="K50" s="135"/>
      <c r="L50" s="134"/>
      <c r="M50" s="135"/>
      <c r="N50" s="134"/>
      <c r="O50" s="135"/>
      <c r="P50" s="136"/>
      <c r="Q50" s="137"/>
      <c r="R50" s="137"/>
      <c r="S50" s="138"/>
      <c r="T50" s="138"/>
      <c r="U50" s="139"/>
      <c r="V50" s="37"/>
      <c r="W50" s="37"/>
      <c r="X50" s="37"/>
    </row>
    <row r="51" spans="2:24" ht="39" customHeight="1" x14ac:dyDescent="0.3">
      <c r="B51" s="360"/>
      <c r="C51" s="91" t="s">
        <v>29</v>
      </c>
      <c r="D51" s="91" t="s">
        <v>8</v>
      </c>
      <c r="E51" s="363"/>
      <c r="F51" s="143"/>
      <c r="G51" s="143"/>
      <c r="H51" s="66">
        <v>29</v>
      </c>
      <c r="I51" s="152">
        <f>ROUNDUP(H51*$D$11,0)</f>
        <v>2</v>
      </c>
      <c r="J51" s="152">
        <f>ROUNDUP(H51*$E$49,0)</f>
        <v>2</v>
      </c>
      <c r="K51" s="135"/>
      <c r="L51" s="134"/>
      <c r="M51" s="135"/>
      <c r="N51" s="134"/>
      <c r="O51" s="135"/>
      <c r="P51" s="136"/>
      <c r="Q51" s="137"/>
      <c r="R51" s="137"/>
      <c r="S51" s="138"/>
      <c r="T51" s="138"/>
      <c r="U51" s="139"/>
      <c r="V51" s="37"/>
      <c r="W51" s="37"/>
      <c r="X51" s="37"/>
    </row>
    <row r="52" spans="2:24" ht="49.5" customHeight="1" x14ac:dyDescent="0.3">
      <c r="B52" s="360"/>
      <c r="C52" s="27" t="s">
        <v>30</v>
      </c>
      <c r="D52" s="27" t="s">
        <v>17</v>
      </c>
      <c r="E52" s="364"/>
      <c r="F52" s="126">
        <v>240</v>
      </c>
      <c r="G52" s="146">
        <f>ROUNDUP(F52*E49,2)</f>
        <v>16.170000000000002</v>
      </c>
      <c r="H52" s="67">
        <v>686</v>
      </c>
      <c r="I52" s="152">
        <f t="shared" ref="I52:I57" si="0">ROUNDUP(H52*$D$11,2)</f>
        <v>46.199999999999996</v>
      </c>
      <c r="J52" s="69">
        <f>ROUNDUP(H52*$E$49,2)</f>
        <v>46.199999999999996</v>
      </c>
      <c r="K52" s="135"/>
      <c r="L52" s="134"/>
      <c r="M52" s="135"/>
      <c r="N52" s="134"/>
      <c r="O52" s="135"/>
      <c r="P52" s="136"/>
      <c r="Q52" s="137"/>
      <c r="R52" s="137"/>
      <c r="S52" s="138"/>
      <c r="T52" s="138"/>
      <c r="U52" s="139"/>
      <c r="V52" s="37"/>
      <c r="W52" s="37"/>
      <c r="X52" s="37"/>
    </row>
    <row r="53" spans="2:24" ht="39.75" customHeight="1" x14ac:dyDescent="0.3">
      <c r="B53" s="360" t="s">
        <v>96</v>
      </c>
      <c r="C53" s="91" t="s">
        <v>31</v>
      </c>
      <c r="D53" s="91" t="s">
        <v>32</v>
      </c>
      <c r="E53" s="362">
        <f>'1.) Megye_ITP_3. fejezet'!I19/'1.) Megye_ITP_3. fejezet'!I16</f>
        <v>6.7345477686739319E-2</v>
      </c>
      <c r="F53" s="143"/>
      <c r="G53" s="143"/>
      <c r="H53" s="66">
        <v>25178763.140000001</v>
      </c>
      <c r="I53" s="69">
        <f t="shared" si="0"/>
        <v>1695626.86</v>
      </c>
      <c r="J53" s="69">
        <f>ROUNDUP(H53*$E$53,2)</f>
        <v>1695675.84</v>
      </c>
      <c r="K53" s="135"/>
      <c r="L53" s="134"/>
      <c r="M53" s="135"/>
      <c r="N53" s="134"/>
      <c r="O53" s="135"/>
      <c r="P53" s="136"/>
      <c r="Q53" s="137"/>
      <c r="R53" s="137"/>
      <c r="S53" s="138"/>
      <c r="T53" s="138"/>
      <c r="U53" s="139"/>
      <c r="V53" s="37"/>
      <c r="W53" s="37"/>
      <c r="X53" s="37"/>
    </row>
    <row r="54" spans="2:24" ht="36" customHeight="1" x14ac:dyDescent="0.3">
      <c r="B54" s="360"/>
      <c r="C54" s="91" t="s">
        <v>33</v>
      </c>
      <c r="D54" s="91" t="s">
        <v>34</v>
      </c>
      <c r="E54" s="363"/>
      <c r="F54" s="143"/>
      <c r="G54" s="143"/>
      <c r="H54" s="66">
        <v>329.86099999999999</v>
      </c>
      <c r="I54" s="69">
        <f t="shared" si="0"/>
        <v>22.220000000000002</v>
      </c>
      <c r="J54" s="69">
        <f>ROUNDUP(H54*$E$53,2)</f>
        <v>22.220000000000002</v>
      </c>
      <c r="K54" s="135"/>
      <c r="L54" s="134"/>
      <c r="M54" s="135"/>
      <c r="N54" s="134"/>
      <c r="O54" s="135"/>
      <c r="P54" s="136"/>
      <c r="Q54" s="137"/>
      <c r="R54" s="137"/>
      <c r="S54" s="138"/>
      <c r="T54" s="138"/>
      <c r="U54" s="139"/>
      <c r="V54" s="37"/>
      <c r="W54" s="37"/>
      <c r="X54" s="37"/>
    </row>
    <row r="55" spans="2:24" ht="38.25" customHeight="1" thickBot="1" x14ac:dyDescent="0.35">
      <c r="B55" s="360"/>
      <c r="C55" s="27" t="s">
        <v>35</v>
      </c>
      <c r="D55" s="27" t="s">
        <v>101</v>
      </c>
      <c r="E55" s="363"/>
      <c r="F55" s="233">
        <v>13106</v>
      </c>
      <c r="G55" s="146">
        <f>ROUNDUP(F55*E53,2)</f>
        <v>882.63</v>
      </c>
      <c r="H55" s="235">
        <v>106819</v>
      </c>
      <c r="I55" s="69">
        <f t="shared" si="0"/>
        <v>7193.5700000000006</v>
      </c>
      <c r="J55" s="69">
        <f>ROUNDUP(H55*$E$53,2)</f>
        <v>7193.7800000000007</v>
      </c>
      <c r="K55" s="135"/>
      <c r="L55" s="134"/>
      <c r="M55" s="135"/>
      <c r="N55" s="134"/>
      <c r="O55" s="135"/>
      <c r="P55" s="136"/>
      <c r="Q55" s="137"/>
      <c r="R55" s="137"/>
      <c r="S55" s="138"/>
      <c r="T55" s="138"/>
      <c r="U55" s="139"/>
      <c r="V55" s="37"/>
      <c r="W55" s="37"/>
      <c r="X55" s="37"/>
    </row>
    <row r="56" spans="2:24" ht="47.25" customHeight="1" x14ac:dyDescent="0.3">
      <c r="B56" s="360"/>
      <c r="C56" s="91" t="s">
        <v>36</v>
      </c>
      <c r="D56" s="91" t="s">
        <v>37</v>
      </c>
      <c r="E56" s="363"/>
      <c r="F56" s="143"/>
      <c r="G56" s="143"/>
      <c r="H56" s="66">
        <v>0.63</v>
      </c>
      <c r="I56" s="69">
        <f t="shared" si="0"/>
        <v>0.05</v>
      </c>
      <c r="J56" s="69">
        <f>ROUNDUP(H56*$E$53,2)</f>
        <v>0.05</v>
      </c>
      <c r="K56" s="135"/>
      <c r="L56" s="134"/>
      <c r="M56" s="135"/>
      <c r="N56" s="134"/>
      <c r="O56" s="135"/>
      <c r="P56" s="136"/>
      <c r="Q56" s="137"/>
      <c r="R56" s="137"/>
      <c r="S56" s="138"/>
      <c r="T56" s="138"/>
      <c r="U56" s="139"/>
      <c r="V56" s="37"/>
      <c r="W56" s="37"/>
      <c r="X56" s="37"/>
    </row>
    <row r="57" spans="2:24" ht="38.25" customHeight="1" x14ac:dyDescent="0.3">
      <c r="B57" s="360"/>
      <c r="C57" s="91" t="s">
        <v>38</v>
      </c>
      <c r="D57" s="91" t="s">
        <v>37</v>
      </c>
      <c r="E57" s="364"/>
      <c r="F57" s="143"/>
      <c r="G57" s="143"/>
      <c r="H57" s="66">
        <v>3.12</v>
      </c>
      <c r="I57" s="69">
        <f t="shared" si="0"/>
        <v>0.22</v>
      </c>
      <c r="J57" s="69">
        <f>ROUNDUP(H57*$E$53,2)</f>
        <v>0.22</v>
      </c>
      <c r="K57" s="135"/>
      <c r="L57" s="134"/>
      <c r="M57" s="135"/>
      <c r="N57" s="134"/>
      <c r="O57" s="135"/>
      <c r="P57" s="136"/>
      <c r="Q57" s="137"/>
      <c r="R57" s="137"/>
      <c r="S57" s="138"/>
      <c r="T57" s="138"/>
      <c r="U57" s="139"/>
      <c r="V57" s="37"/>
      <c r="W57" s="37"/>
      <c r="X57" s="37"/>
    </row>
    <row r="58" spans="2:24" ht="60" customHeight="1" x14ac:dyDescent="0.3">
      <c r="B58" s="376" t="s">
        <v>64</v>
      </c>
      <c r="C58" s="377"/>
      <c r="D58" s="377"/>
      <c r="E58" s="377"/>
      <c r="F58" s="377"/>
      <c r="G58" s="377"/>
      <c r="H58" s="377"/>
      <c r="I58" s="377"/>
      <c r="J58" s="378"/>
      <c r="K58" s="135"/>
      <c r="L58" s="134"/>
      <c r="M58" s="135"/>
      <c r="N58" s="134"/>
      <c r="O58" s="135"/>
      <c r="P58" s="136"/>
      <c r="Q58" s="137"/>
      <c r="R58" s="137"/>
      <c r="S58" s="138"/>
      <c r="T58" s="138"/>
      <c r="U58" s="139"/>
      <c r="V58" s="37"/>
      <c r="W58" s="37"/>
      <c r="X58" s="37"/>
    </row>
    <row r="59" spans="2:24" ht="28.8" x14ac:dyDescent="0.3">
      <c r="B59" s="360" t="s">
        <v>97</v>
      </c>
      <c r="C59" s="91" t="s">
        <v>39</v>
      </c>
      <c r="D59" s="91" t="s">
        <v>45</v>
      </c>
      <c r="E59" s="380">
        <f>'1.) Megye_ITP_3. fejezet'!J19/'1.) Megye_ITP_3. fejezet'!J16</f>
        <v>6.7364016736401675E-2</v>
      </c>
      <c r="F59" s="143"/>
      <c r="G59" s="143"/>
      <c r="H59" s="66">
        <v>370000</v>
      </c>
      <c r="I59" s="152">
        <f>ROUNDUP(H59*$D$11,0)</f>
        <v>24918</v>
      </c>
      <c r="J59" s="152">
        <f>ROUNDUP(H59*$E$59,0)</f>
        <v>24925</v>
      </c>
      <c r="K59" s="135"/>
      <c r="L59" s="134"/>
      <c r="M59" s="135"/>
      <c r="N59" s="134"/>
      <c r="O59" s="135"/>
      <c r="P59" s="136"/>
      <c r="Q59" s="137"/>
      <c r="R59" s="137"/>
      <c r="S59" s="138"/>
      <c r="T59" s="138"/>
      <c r="U59" s="139"/>
      <c r="V59" s="37"/>
      <c r="W59" s="37"/>
      <c r="X59" s="37"/>
    </row>
    <row r="60" spans="2:24" ht="113.25" customHeight="1" x14ac:dyDescent="0.3">
      <c r="B60" s="360"/>
      <c r="C60" s="27" t="s">
        <v>40</v>
      </c>
      <c r="D60" s="27" t="s">
        <v>8</v>
      </c>
      <c r="E60" s="380"/>
      <c r="F60" s="126">
        <v>185</v>
      </c>
      <c r="G60" s="27">
        <f>ROUNDUP(F60*E59,0)</f>
        <v>13</v>
      </c>
      <c r="H60" s="67">
        <v>925</v>
      </c>
      <c r="I60" s="152">
        <f>ROUNDUP(H60*$D$11,0)</f>
        <v>63</v>
      </c>
      <c r="J60" s="152">
        <f>ROUNDUP(H60*$E$59,0)</f>
        <v>63</v>
      </c>
      <c r="K60" s="135"/>
      <c r="L60" s="134"/>
      <c r="M60" s="135"/>
      <c r="N60" s="134"/>
      <c r="O60" s="135"/>
      <c r="P60" s="136"/>
      <c r="Q60" s="137"/>
      <c r="R60" s="137"/>
      <c r="S60" s="138"/>
      <c r="T60" s="138"/>
      <c r="U60" s="139"/>
      <c r="V60" s="37"/>
      <c r="W60" s="37"/>
      <c r="X60" s="37"/>
    </row>
    <row r="61" spans="2:24" ht="28.8" x14ac:dyDescent="0.3">
      <c r="B61" s="360"/>
      <c r="C61" s="91" t="s">
        <v>41</v>
      </c>
      <c r="D61" s="91" t="s">
        <v>8</v>
      </c>
      <c r="E61" s="380"/>
      <c r="F61" s="143"/>
      <c r="G61" s="143"/>
      <c r="H61" s="66">
        <v>617</v>
      </c>
      <c r="I61" s="152">
        <f>ROUNDUP(H61*$D$11,0)</f>
        <v>42</v>
      </c>
      <c r="J61" s="152">
        <f>ROUNDUP(H61*$E$59,0)</f>
        <v>42</v>
      </c>
      <c r="K61" s="135"/>
      <c r="L61" s="253"/>
      <c r="M61" s="135"/>
      <c r="N61" s="134"/>
      <c r="O61" s="135"/>
      <c r="P61" s="136"/>
      <c r="Q61" s="137"/>
      <c r="R61" s="137"/>
      <c r="S61" s="138"/>
      <c r="T61" s="138"/>
      <c r="U61" s="139"/>
      <c r="V61" s="37"/>
      <c r="W61" s="37"/>
      <c r="X61" s="37"/>
    </row>
    <row r="62" spans="2:24" ht="50.25" customHeight="1" x14ac:dyDescent="0.3">
      <c r="B62" s="360"/>
      <c r="C62" s="91" t="s">
        <v>42</v>
      </c>
      <c r="D62" s="91" t="s">
        <v>8</v>
      </c>
      <c r="E62" s="144">
        <f>'1.) Megye_ITP_3. fejezet'!K19/'1.) Megye_ITP_3. fejezet'!K16</f>
        <v>0.13915384165252503</v>
      </c>
      <c r="F62" s="143"/>
      <c r="G62" s="143"/>
      <c r="H62" s="66">
        <v>244</v>
      </c>
      <c r="I62" s="299">
        <v>17</v>
      </c>
      <c r="J62" s="300">
        <v>35.119999999999997</v>
      </c>
      <c r="K62" s="135"/>
      <c r="L62" s="253"/>
      <c r="M62" s="135"/>
      <c r="N62" s="134"/>
      <c r="O62" s="135"/>
      <c r="P62" s="136"/>
      <c r="Q62" s="137"/>
      <c r="R62" s="137"/>
      <c r="S62" s="138"/>
      <c r="T62" s="138"/>
      <c r="U62" s="139"/>
      <c r="V62" s="37"/>
      <c r="W62" s="37"/>
      <c r="X62" s="37"/>
    </row>
    <row r="63" spans="2:24" ht="48" customHeight="1" x14ac:dyDescent="0.3">
      <c r="B63" s="370" t="s">
        <v>98</v>
      </c>
      <c r="C63" s="27" t="s">
        <v>43</v>
      </c>
      <c r="D63" s="27" t="s">
        <v>44</v>
      </c>
      <c r="E63" s="380">
        <f>'1.) Megye_ITP_3. fejezet'!L19/'1.) Megye_ITP_3. fejezet'!L16</f>
        <v>1.4372032801035823E-2</v>
      </c>
      <c r="F63" s="126">
        <v>232</v>
      </c>
      <c r="G63" s="27">
        <f>ROUNDUP(F63*E63,0)</f>
        <v>4</v>
      </c>
      <c r="H63" s="67">
        <v>1160</v>
      </c>
      <c r="I63" s="299">
        <v>79</v>
      </c>
      <c r="J63" s="300">
        <v>16.86</v>
      </c>
      <c r="K63" s="135"/>
      <c r="L63" s="253"/>
      <c r="M63" s="135"/>
      <c r="N63" s="134"/>
      <c r="O63" s="135"/>
      <c r="P63" s="136"/>
      <c r="Q63" s="137"/>
      <c r="R63" s="137"/>
      <c r="S63" s="138"/>
      <c r="T63" s="138"/>
      <c r="U63" s="139"/>
      <c r="V63" s="37"/>
      <c r="W63" s="37"/>
      <c r="X63" s="37"/>
    </row>
    <row r="64" spans="2:24" ht="45" customHeight="1" x14ac:dyDescent="0.3">
      <c r="B64" s="371"/>
      <c r="C64" s="91" t="s">
        <v>25</v>
      </c>
      <c r="D64" s="91" t="s">
        <v>102</v>
      </c>
      <c r="E64" s="380"/>
      <c r="F64" s="143"/>
      <c r="G64" s="143"/>
      <c r="H64" s="66">
        <v>9000</v>
      </c>
      <c r="I64" s="300">
        <f>ROUNDUP(H64*$D$11,2)</f>
        <v>606.1</v>
      </c>
      <c r="J64" s="300">
        <v>129.38</v>
      </c>
      <c r="K64" s="135"/>
      <c r="L64" s="253"/>
      <c r="M64" s="135"/>
      <c r="N64" s="134"/>
      <c r="O64" s="135"/>
      <c r="P64" s="136"/>
      <c r="Q64" s="137"/>
      <c r="R64" s="137"/>
      <c r="S64" s="138"/>
      <c r="T64" s="138"/>
      <c r="U64" s="139"/>
      <c r="V64" s="37"/>
      <c r="W64" s="37"/>
      <c r="X64" s="37"/>
    </row>
    <row r="65" spans="2:24" ht="34.5" customHeight="1" x14ac:dyDescent="0.3">
      <c r="B65" s="371"/>
      <c r="C65" s="91" t="s">
        <v>19</v>
      </c>
      <c r="D65" s="91" t="s">
        <v>102</v>
      </c>
      <c r="E65" s="380"/>
      <c r="F65" s="143"/>
      <c r="G65" s="143"/>
      <c r="H65" s="66">
        <v>139000</v>
      </c>
      <c r="I65" s="300">
        <f>ROUNDUP(H65*$D$11,2)</f>
        <v>9360.76</v>
      </c>
      <c r="J65" s="300">
        <v>1998.16</v>
      </c>
      <c r="K65" s="135"/>
      <c r="L65" s="253"/>
      <c r="M65" s="135"/>
      <c r="N65" s="134"/>
      <c r="O65" s="135"/>
      <c r="P65" s="136"/>
      <c r="Q65" s="137"/>
      <c r="R65" s="137"/>
      <c r="S65" s="138"/>
      <c r="T65" s="138"/>
      <c r="U65" s="139"/>
      <c r="V65" s="37"/>
      <c r="W65" s="37"/>
      <c r="X65" s="37"/>
    </row>
    <row r="66" spans="2:24" ht="38.25" customHeight="1" x14ac:dyDescent="0.3">
      <c r="B66" s="371"/>
      <c r="C66" s="91" t="s">
        <v>21</v>
      </c>
      <c r="D66" s="91" t="s">
        <v>45</v>
      </c>
      <c r="E66" s="380"/>
      <c r="F66" s="143"/>
      <c r="G66" s="143"/>
      <c r="H66" s="66">
        <v>1564000</v>
      </c>
      <c r="I66" s="299">
        <f>ROUNDUP(H66*$D$11,0)</f>
        <v>105326</v>
      </c>
      <c r="J66" s="300">
        <v>22483.05</v>
      </c>
      <c r="K66" s="135"/>
      <c r="L66" s="253"/>
      <c r="M66" s="135"/>
      <c r="N66" s="134"/>
      <c r="O66" s="135"/>
      <c r="P66" s="136"/>
      <c r="Q66" s="137"/>
      <c r="R66" s="137"/>
      <c r="S66" s="138"/>
      <c r="T66" s="138"/>
      <c r="U66" s="139"/>
      <c r="V66" s="37"/>
      <c r="W66" s="37"/>
      <c r="X66" s="37"/>
    </row>
    <row r="67" spans="2:24" ht="42.75" customHeight="1" x14ac:dyDescent="0.3">
      <c r="B67" s="372"/>
      <c r="C67" s="91" t="s">
        <v>46</v>
      </c>
      <c r="D67" s="91" t="s">
        <v>45</v>
      </c>
      <c r="E67" s="380"/>
      <c r="F67" s="143"/>
      <c r="G67" s="143"/>
      <c r="H67" s="66">
        <v>267000</v>
      </c>
      <c r="I67" s="299">
        <f>ROUNDUP(H67*$D$11,0)</f>
        <v>17981</v>
      </c>
      <c r="J67" s="300">
        <v>3838.25</v>
      </c>
      <c r="K67" s="135"/>
      <c r="L67" s="253"/>
      <c r="M67" s="135"/>
      <c r="N67" s="134"/>
      <c r="O67" s="135"/>
      <c r="P67" s="136"/>
      <c r="Q67" s="137"/>
      <c r="R67" s="137"/>
      <c r="S67" s="138"/>
      <c r="T67" s="138"/>
      <c r="U67" s="139"/>
      <c r="V67" s="37"/>
      <c r="W67" s="37"/>
      <c r="X67" s="37"/>
    </row>
    <row r="68" spans="2:24" ht="60" customHeight="1" x14ac:dyDescent="0.3">
      <c r="B68" s="376" t="s">
        <v>65</v>
      </c>
      <c r="C68" s="377"/>
      <c r="D68" s="377"/>
      <c r="E68" s="377"/>
      <c r="F68" s="377"/>
      <c r="G68" s="377"/>
      <c r="H68" s="377"/>
      <c r="I68" s="377"/>
      <c r="J68" s="378"/>
      <c r="K68" s="135"/>
      <c r="L68" s="134"/>
      <c r="M68" s="135"/>
      <c r="N68" s="134"/>
      <c r="O68" s="135"/>
      <c r="P68" s="136"/>
      <c r="Q68" s="137"/>
      <c r="R68" s="137"/>
      <c r="S68" s="138"/>
      <c r="T68" s="138"/>
      <c r="U68" s="139"/>
      <c r="V68" s="37"/>
      <c r="W68" s="37"/>
      <c r="X68" s="37"/>
    </row>
    <row r="69" spans="2:24" ht="50.25" customHeight="1" x14ac:dyDescent="0.3">
      <c r="B69" s="43" t="s">
        <v>99</v>
      </c>
      <c r="C69" s="27" t="s">
        <v>47</v>
      </c>
      <c r="D69" s="27" t="s">
        <v>103</v>
      </c>
      <c r="E69" s="144">
        <f>'1.) Megye_ITP_3. fejezet'!M19/'1.) Megye_ITP_3. fejezet'!M16</f>
        <v>4.7154864118543555E-2</v>
      </c>
      <c r="F69" s="28">
        <v>7736</v>
      </c>
      <c r="G69" s="28">
        <v>405</v>
      </c>
      <c r="H69" s="301">
        <v>38682</v>
      </c>
      <c r="I69" s="299">
        <v>2890</v>
      </c>
      <c r="J69" s="299">
        <v>2890</v>
      </c>
      <c r="K69" s="135"/>
      <c r="L69" s="134"/>
      <c r="M69" s="135"/>
      <c r="N69" s="134"/>
      <c r="O69" s="135"/>
      <c r="P69" s="136"/>
      <c r="Q69" s="137"/>
      <c r="R69" s="137"/>
      <c r="S69" s="138"/>
      <c r="T69" s="138"/>
      <c r="U69" s="139"/>
      <c r="V69" s="37"/>
      <c r="W69" s="37"/>
      <c r="X69" s="37"/>
    </row>
    <row r="70" spans="2:24" ht="66.75" customHeight="1" x14ac:dyDescent="0.3">
      <c r="B70" s="360" t="s">
        <v>100</v>
      </c>
      <c r="C70" s="91" t="s">
        <v>48</v>
      </c>
      <c r="D70" s="91" t="s">
        <v>45</v>
      </c>
      <c r="E70" s="144">
        <f>'1.) Megye_ITP_3. fejezet'!N19/'1.) Megye_ITP_3. fejezet'!N16</f>
        <v>6.7385757364880533E-2</v>
      </c>
      <c r="F70" s="147"/>
      <c r="G70" s="143"/>
      <c r="H70" s="66">
        <v>106800</v>
      </c>
      <c r="I70" s="152">
        <f>ROUNDUP(H70*$D$11,0)</f>
        <v>7193</v>
      </c>
      <c r="J70" s="152">
        <f>ROUNDUP(H70*E70,0)</f>
        <v>7197</v>
      </c>
      <c r="K70" s="135"/>
      <c r="L70" s="134"/>
      <c r="M70" s="135"/>
      <c r="N70" s="134"/>
      <c r="O70" s="135"/>
      <c r="P70" s="136"/>
      <c r="Q70" s="137"/>
      <c r="R70" s="137"/>
      <c r="S70" s="138"/>
      <c r="T70" s="138"/>
      <c r="U70" s="139"/>
      <c r="V70" s="37"/>
      <c r="W70" s="37"/>
      <c r="X70" s="37"/>
    </row>
    <row r="71" spans="2:24" ht="55.5" customHeight="1" x14ac:dyDescent="0.3">
      <c r="B71" s="360"/>
      <c r="C71" s="36" t="s">
        <v>146</v>
      </c>
      <c r="D71" s="91" t="s">
        <v>45</v>
      </c>
      <c r="E71" s="144">
        <f>'1.) Megye_ITP_3. fejezet'!O19/'1.) Megye_ITP_3. fejezet'!O16</f>
        <v>6.7373969455331806E-2</v>
      </c>
      <c r="F71" s="151">
        <v>26600</v>
      </c>
      <c r="G71" s="151">
        <f>ROUNDUP(F71*E71,0)</f>
        <v>1793</v>
      </c>
      <c r="H71" s="68">
        <v>133000</v>
      </c>
      <c r="I71" s="152">
        <f>ROUNDUP(H71*$D$11,0)</f>
        <v>8957</v>
      </c>
      <c r="J71" s="152">
        <f>ROUNDUP(H71*E71,0)</f>
        <v>8961</v>
      </c>
      <c r="K71" s="135"/>
      <c r="L71" s="134"/>
      <c r="M71" s="135"/>
      <c r="N71" s="134"/>
      <c r="O71" s="135"/>
      <c r="P71" s="136"/>
      <c r="Q71" s="137"/>
      <c r="R71" s="137"/>
      <c r="S71" s="138"/>
      <c r="T71" s="138"/>
      <c r="U71" s="139"/>
      <c r="V71" s="37"/>
      <c r="W71" s="37"/>
      <c r="X71" s="37"/>
    </row>
    <row r="72" spans="2:24" x14ac:dyDescent="0.3">
      <c r="B72" s="37"/>
      <c r="C72" s="38"/>
      <c r="D72" s="38"/>
      <c r="E72" s="38"/>
      <c r="F72" s="38"/>
      <c r="G72" s="38"/>
      <c r="H72" s="64"/>
      <c r="I72" s="140"/>
      <c r="J72" s="141"/>
      <c r="K72" s="135"/>
      <c r="L72" s="134"/>
      <c r="M72" s="129"/>
      <c r="N72" s="129"/>
      <c r="O72" s="129"/>
      <c r="P72" s="129"/>
      <c r="Q72" s="129"/>
      <c r="R72" s="129"/>
      <c r="S72" s="139"/>
      <c r="T72" s="139"/>
      <c r="U72" s="139"/>
      <c r="V72" s="37"/>
      <c r="W72" s="37"/>
      <c r="X72" s="37"/>
    </row>
    <row r="73" spans="2:24" x14ac:dyDescent="0.3">
      <c r="B73" s="37"/>
      <c r="C73" s="38"/>
      <c r="D73" s="38"/>
      <c r="E73" s="38"/>
      <c r="F73" s="38"/>
      <c r="G73" s="38"/>
      <c r="H73" s="64"/>
      <c r="I73" s="140"/>
      <c r="J73" s="141"/>
      <c r="K73" s="135"/>
      <c r="L73" s="134"/>
      <c r="M73" s="129"/>
      <c r="N73" s="129"/>
      <c r="O73" s="129"/>
      <c r="P73" s="129"/>
      <c r="Q73" s="129"/>
      <c r="R73" s="129"/>
      <c r="S73" s="139"/>
      <c r="T73" s="139"/>
      <c r="U73" s="139"/>
      <c r="V73" s="37"/>
      <c r="W73" s="37"/>
      <c r="X73" s="37"/>
    </row>
    <row r="74" spans="2:24" x14ac:dyDescent="0.3">
      <c r="B74" s="37"/>
      <c r="C74" s="38"/>
      <c r="D74" s="38"/>
      <c r="E74" s="38"/>
      <c r="F74" s="38"/>
      <c r="G74" s="38"/>
      <c r="H74" s="64"/>
      <c r="I74" s="37"/>
      <c r="J74" s="37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37"/>
      <c r="W74" s="37"/>
      <c r="X74" s="37"/>
    </row>
    <row r="75" spans="2:24" x14ac:dyDescent="0.3">
      <c r="B75" s="37"/>
      <c r="C75" s="38"/>
      <c r="D75" s="38"/>
      <c r="E75" s="38"/>
      <c r="F75" s="38"/>
      <c r="G75" s="38"/>
      <c r="H75" s="64"/>
      <c r="I75" s="37"/>
      <c r="J75" s="37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37"/>
      <c r="W75" s="37"/>
      <c r="X75" s="37"/>
    </row>
    <row r="76" spans="2:24" x14ac:dyDescent="0.3">
      <c r="B76" s="37"/>
      <c r="C76" s="38"/>
      <c r="D76" s="38"/>
      <c r="E76" s="38"/>
      <c r="F76" s="38"/>
      <c r="G76" s="38"/>
      <c r="H76" s="64"/>
      <c r="I76" s="37"/>
      <c r="J76" s="37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37"/>
      <c r="W76" s="37"/>
      <c r="X76" s="37"/>
    </row>
    <row r="77" spans="2:24" x14ac:dyDescent="0.3">
      <c r="B77" s="37"/>
      <c r="C77" s="38"/>
      <c r="D77" s="38"/>
      <c r="E77" s="38"/>
      <c r="F77" s="38"/>
      <c r="G77" s="38"/>
      <c r="H77" s="64"/>
      <c r="I77" s="37"/>
      <c r="J77" s="37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37"/>
      <c r="W77" s="37"/>
      <c r="X77" s="37"/>
    </row>
    <row r="78" spans="2:24" x14ac:dyDescent="0.3">
      <c r="B78" s="37"/>
      <c r="C78" s="38"/>
      <c r="D78" s="38"/>
      <c r="E78" s="38"/>
      <c r="F78" s="38"/>
      <c r="G78" s="38"/>
      <c r="H78" s="64"/>
      <c r="I78" s="37"/>
      <c r="J78" s="37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37"/>
      <c r="W78" s="37"/>
      <c r="X78" s="37"/>
    </row>
    <row r="79" spans="2:24" x14ac:dyDescent="0.3">
      <c r="B79" s="37"/>
      <c r="C79" s="38"/>
      <c r="D79" s="38"/>
      <c r="E79" s="38"/>
      <c r="F79" s="38"/>
      <c r="G79" s="38"/>
      <c r="H79" s="64"/>
      <c r="I79" s="37"/>
      <c r="J79" s="37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37"/>
      <c r="W79" s="37"/>
      <c r="X79" s="37"/>
    </row>
    <row r="80" spans="2:24" x14ac:dyDescent="0.3">
      <c r="B80" s="37"/>
      <c r="C80" s="38"/>
      <c r="D80" s="38"/>
      <c r="E80" s="38"/>
      <c r="F80" s="38"/>
      <c r="G80" s="38"/>
      <c r="H80" s="64"/>
      <c r="I80" s="37"/>
      <c r="J80" s="37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37"/>
      <c r="W80" s="37"/>
      <c r="X80" s="37"/>
    </row>
  </sheetData>
  <protectedRanges>
    <protectedRange sqref="E33" name="Tartomány1"/>
    <protectedRange sqref="E36:E37" name="Tartomány2"/>
    <protectedRange sqref="E42" name="Tartomány3"/>
    <protectedRange sqref="E52" name="Tartomány5"/>
    <protectedRange sqref="E55" name="Tartomány6"/>
    <protectedRange sqref="E60" name="Tartomány8"/>
    <protectedRange sqref="E63" name="Tartomány9"/>
    <protectedRange sqref="E69" name="Tartomány11"/>
    <protectedRange sqref="Q30:R40" name="Tartomány12"/>
    <protectedRange sqref="Q42:R47" name="Tartomány13"/>
    <protectedRange sqref="Q49:R57" name="Tartomány14"/>
    <protectedRange sqref="Q59:R67" name="Tartomány15"/>
    <protectedRange sqref="Q69:R71" name="Tartomány16"/>
    <protectedRange sqref="T30:T40" name="Tartomány17"/>
    <protectedRange sqref="T42:T47" name="Tartomány18"/>
    <protectedRange sqref="T49:T57" name="Tartomány19"/>
    <protectedRange sqref="T59:T67" name="Tartomány20"/>
    <protectedRange sqref="T69:T71" name="Tartomány21"/>
  </protectedRanges>
  <mergeCells count="29">
    <mergeCell ref="B70:B71"/>
    <mergeCell ref="B37:B40"/>
    <mergeCell ref="B48:J48"/>
    <mergeCell ref="B58:J58"/>
    <mergeCell ref="B68:J68"/>
    <mergeCell ref="E53:E57"/>
    <mergeCell ref="E63:E67"/>
    <mergeCell ref="E37:E40"/>
    <mergeCell ref="E42:E47"/>
    <mergeCell ref="K14:K24"/>
    <mergeCell ref="B23:B24"/>
    <mergeCell ref="B30:B34"/>
    <mergeCell ref="B63:B67"/>
    <mergeCell ref="B53:B57"/>
    <mergeCell ref="B59:B62"/>
    <mergeCell ref="E49:E52"/>
    <mergeCell ref="B15:B17"/>
    <mergeCell ref="B19:B20"/>
    <mergeCell ref="B21:B22"/>
    <mergeCell ref="B29:J29"/>
    <mergeCell ref="B41:J41"/>
    <mergeCell ref="B42:B47"/>
    <mergeCell ref="E59:E61"/>
    <mergeCell ref="C1:E1"/>
    <mergeCell ref="D3:E3"/>
    <mergeCell ref="D4:E4"/>
    <mergeCell ref="B49:B52"/>
    <mergeCell ref="A26:J26"/>
    <mergeCell ref="E30:E34"/>
  </mergeCells>
  <dataValidations count="7">
    <dataValidation type="decimal" operator="greaterThanOrEqual" allowBlank="1" showInputMessage="1" showErrorMessage="1" errorTitle="Indikátor probléma" error="Az indikátor 2018-as célértéke kisebb, mint a forrásarányos célérték. Kérjük, javítsa!" sqref="G15:G16 G18:G20" xr:uid="{00000000-0002-0000-0200-000000000000}">
      <formula1>F15</formula1>
    </dataValidation>
    <dataValidation type="whole" operator="greaterThan" allowBlank="1" showInputMessage="1" showErrorMessage="1" errorTitle="Indikátor probléma" error="Az indikátor 2018-as célértéke kisebb, mint a forrásarányos célérték. Kérjük, javítsa!" sqref="G25" xr:uid="{00000000-0002-0000-0200-000001000000}">
      <formula1>F25</formula1>
    </dataValidation>
    <dataValidation type="decimal" operator="greaterThanOrEqual" allowBlank="1" showInputMessage="1" showErrorMessage="1" errorTitle="Indikátor probléma" error="Az indikátor 2023-as célértéke kisebb, mint a forrásarányos célérték. Kérjük, javítsa!" sqref="J15 J18:J20" xr:uid="{00000000-0002-0000-0200-000002000000}">
      <formula1>I15</formula1>
    </dataValidation>
    <dataValidation type="whole" operator="greaterThan" allowBlank="1" showInputMessage="1" showErrorMessage="1" errorTitle="Indikátor probléma" error="Az indikátor 2023-as célértéke kisebb, mint a forrásarányos célérték. Kérjük, javítsa!" sqref="J25" xr:uid="{00000000-0002-0000-0200-000003000000}">
      <formula1>I25</formula1>
    </dataValidation>
    <dataValidation type="whole" operator="greaterThanOrEqual" allowBlank="1" showInputMessage="1" showErrorMessage="1" errorTitle="Indikátor probléma" error="Az indikátor 2018-as célértéke kisebb, mint a forrásarányos célérték és/vagy nem a megfelelő számformátum (egész szám) került rögzítésre. Kérjük, javítsa!" sqref="G17 G21:G24" xr:uid="{00000000-0002-0000-0200-000004000000}">
      <formula1>F17</formula1>
    </dataValidation>
    <dataValidation type="whole" operator="greaterThanOrEqual" allowBlank="1" showInputMessage="1" showErrorMessage="1" errorTitle="Indikátor probléma" error="Az indikátor 2023-as célértéke kisebb, mint a forrásarányos célérték és/vagy nem a megfelelő számformátum (egész szám) került rögzítésre. Kérjük, javítsa!" sqref="J17 J21:J24" xr:uid="{00000000-0002-0000-0200-000005000000}">
      <formula1>I17</formula1>
    </dataValidation>
    <dataValidation type="whole" operator="greaterThanOrEqual" allowBlank="1" showInputMessage="1" showErrorMessage="1" errorTitle="Indikátor probléma" error="Az indikátor 2023-as célértéke kisebb, mint a forrásarányos célérték. Kérjük, javítsa!" sqref="J16" xr:uid="{00000000-0002-0000-0200-000006000000}">
      <formula1>I16</formula1>
    </dataValidation>
  </dataValidations>
  <pageMargins left="0.70866141732283472" right="0.70866141732283472" top="0.74803149606299213" bottom="0.74803149606299213" header="0.31496062992125984" footer="0.31496062992125984"/>
  <pageSetup paperSize="8" scale="28" pageOrder="overThenDown" orientation="portrait" r:id="rId1"/>
  <headerFooter>
    <oddHeader>&amp;A</oddHeader>
    <oddFooter>&amp;P. oldal, összesen: &amp;N</oddFooter>
  </headerFooter>
  <rowBreaks count="2" manualBreakCount="2">
    <brk id="40" min="1" max="18" man="1"/>
    <brk id="57" min="1" max="18" man="1"/>
  </rowBreaks>
  <colBreaks count="2" manualBreakCount="2">
    <brk id="6" min="27" max="70" man="1"/>
    <brk id="15" min="27" max="70" man="1"/>
  </colBreaks>
  <ignoredErrors>
    <ignoredError sqref="I43:J43 I35:I3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0"/>
  <sheetViews>
    <sheetView showGridLines="0" topLeftCell="A11" zoomScaleNormal="100" zoomScaleSheetLayoutView="40" workbookViewId="0">
      <pane xSplit="2" ySplit="3" topLeftCell="C14" activePane="bottomRight" state="frozen"/>
      <selection activeCell="A11" sqref="A11"/>
      <selection pane="topRight" activeCell="C11" sqref="C11"/>
      <selection pane="bottomLeft" activeCell="A14" sqref="A14"/>
      <selection pane="bottomRight" activeCell="E14" sqref="E14"/>
    </sheetView>
  </sheetViews>
  <sheetFormatPr defaultColWidth="9.109375" defaultRowHeight="14.4" x14ac:dyDescent="0.3"/>
  <cols>
    <col min="1" max="1" width="9.109375" style="77"/>
    <col min="2" max="2" width="26.5546875" style="77" customWidth="1"/>
    <col min="3" max="3" width="15.6640625" style="77" customWidth="1"/>
    <col min="4" max="4" width="33.6640625" style="77" customWidth="1"/>
    <col min="5" max="5" width="26" style="77" customWidth="1"/>
    <col min="6" max="6" width="10.6640625" style="77" customWidth="1"/>
    <col min="7" max="7" width="12.5546875" style="77" customWidth="1"/>
    <col min="8" max="9" width="12" style="77" customWidth="1"/>
    <col min="10" max="11" width="10.6640625" style="77" customWidth="1"/>
    <col min="12" max="12" width="11" style="77" customWidth="1"/>
    <col min="13" max="21" width="10.6640625" style="77" customWidth="1"/>
    <col min="22" max="22" width="13.109375" style="77" customWidth="1"/>
    <col min="23" max="35" width="9.109375" style="77"/>
    <col min="36" max="36" width="11.33203125" style="77" customWidth="1"/>
    <col min="37" max="37" width="12" style="77" customWidth="1"/>
    <col min="38" max="16384" width="9.109375" style="77"/>
  </cols>
  <sheetData>
    <row r="1" spans="1:37" x14ac:dyDescent="0.3">
      <c r="B1" s="395" t="s">
        <v>170</v>
      </c>
      <c r="C1" s="396"/>
      <c r="D1" s="396"/>
      <c r="E1" s="397"/>
    </row>
    <row r="2" spans="1:37" x14ac:dyDescent="0.3">
      <c r="B2" s="398"/>
      <c r="C2" s="399"/>
      <c r="D2" s="399"/>
      <c r="E2" s="400"/>
    </row>
    <row r="3" spans="1:37" x14ac:dyDescent="0.3">
      <c r="B3" s="398"/>
      <c r="C3" s="399"/>
      <c r="D3" s="399"/>
      <c r="E3" s="400"/>
    </row>
    <row r="4" spans="1:37" x14ac:dyDescent="0.3">
      <c r="B4" s="398"/>
      <c r="C4" s="399"/>
      <c r="D4" s="399"/>
      <c r="E4" s="400"/>
    </row>
    <row r="5" spans="1:37" ht="48.75" customHeight="1" thickBot="1" x14ac:dyDescent="0.35">
      <c r="A5" s="76"/>
      <c r="B5" s="401"/>
      <c r="C5" s="402"/>
      <c r="D5" s="402"/>
      <c r="E5" s="40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37" ht="37.5" customHeight="1" x14ac:dyDescent="0.3">
      <c r="A6" s="76"/>
      <c r="B6" s="409" t="s">
        <v>53</v>
      </c>
      <c r="C6" s="410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37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37" ht="34.5" customHeight="1" x14ac:dyDescent="0.3">
      <c r="A8" s="76"/>
      <c r="B8" s="88" t="s">
        <v>85</v>
      </c>
      <c r="C8" s="406" t="str">
        <f>'1.) Megye_ITP_3. fejezet'!C6:D6</f>
        <v xml:space="preserve">Jász-Nagykun-Szolnok megye </v>
      </c>
      <c r="D8" s="407"/>
      <c r="E8" s="78"/>
      <c r="F8" s="76"/>
      <c r="G8" s="76"/>
      <c r="H8" s="76"/>
      <c r="I8" s="76"/>
      <c r="J8" s="76"/>
      <c r="K8" s="76"/>
      <c r="L8" s="76"/>
      <c r="M8" s="79"/>
      <c r="N8" s="79"/>
      <c r="O8" s="76"/>
      <c r="P8" s="76"/>
      <c r="Q8" s="76"/>
      <c r="R8" s="76"/>
      <c r="S8" s="76"/>
      <c r="T8" s="76"/>
      <c r="U8" s="76"/>
      <c r="V8" s="76"/>
    </row>
    <row r="9" spans="1:37" ht="35.25" customHeight="1" x14ac:dyDescent="0.3">
      <c r="A9" s="76"/>
      <c r="B9" s="88" t="s">
        <v>131</v>
      </c>
      <c r="C9" s="408" t="str">
        <f>'1.) Megye_ITP_3. fejezet'!C7:D7</f>
        <v>Jász-Nagykun-Szolnok Megyei  
Integrált Területi Program 2014-2020</v>
      </c>
      <c r="D9" s="408"/>
      <c r="E9" s="78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37" ht="52.5" customHeight="1" x14ac:dyDescent="0.3">
      <c r="A10" s="76"/>
      <c r="B10" s="88" t="s">
        <v>121</v>
      </c>
      <c r="C10" s="211">
        <f>'1.) Megye_ITP_3. fejezet'!C8</f>
        <v>53.78</v>
      </c>
      <c r="D10" s="80"/>
      <c r="E10" s="76"/>
      <c r="F10" s="81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37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37" s="83" customFormat="1" ht="71.25" customHeight="1" x14ac:dyDescent="0.3">
      <c r="A12" s="80"/>
      <c r="B12" s="80"/>
      <c r="C12" s="80"/>
      <c r="D12" s="80"/>
      <c r="E12" s="82" t="s">
        <v>147</v>
      </c>
      <c r="F12" s="392">
        <v>2015</v>
      </c>
      <c r="G12" s="392"/>
      <c r="H12" s="392"/>
      <c r="I12" s="392"/>
      <c r="J12" s="392">
        <v>2016</v>
      </c>
      <c r="K12" s="392"/>
      <c r="L12" s="392"/>
      <c r="M12" s="392"/>
      <c r="N12" s="388">
        <v>2017</v>
      </c>
      <c r="O12" s="389"/>
      <c r="P12" s="389"/>
      <c r="Q12" s="390"/>
      <c r="R12" s="388">
        <v>2018</v>
      </c>
      <c r="S12" s="389"/>
      <c r="T12" s="389"/>
      <c r="U12" s="390"/>
      <c r="V12" s="388">
        <v>2019</v>
      </c>
      <c r="W12" s="389"/>
      <c r="X12" s="389"/>
      <c r="Y12" s="390"/>
      <c r="Z12" s="388">
        <v>2020</v>
      </c>
      <c r="AA12" s="389"/>
      <c r="AB12" s="389"/>
      <c r="AC12" s="390"/>
      <c r="AD12" s="391">
        <v>2021</v>
      </c>
      <c r="AE12" s="391"/>
      <c r="AF12" s="391">
        <v>2022</v>
      </c>
      <c r="AG12" s="391"/>
      <c r="AH12" s="391">
        <v>2023</v>
      </c>
      <c r="AI12" s="391"/>
      <c r="AJ12" s="384" t="s">
        <v>148</v>
      </c>
      <c r="AK12" s="386" t="s">
        <v>149</v>
      </c>
    </row>
    <row r="13" spans="1:37" ht="38.25" customHeight="1" x14ac:dyDescent="0.3">
      <c r="A13" s="76"/>
      <c r="B13" s="84" t="s">
        <v>104</v>
      </c>
      <c r="C13" s="412" t="s">
        <v>185</v>
      </c>
      <c r="D13" s="412"/>
      <c r="E13" s="85" t="s">
        <v>60</v>
      </c>
      <c r="F13" s="86" t="s">
        <v>56</v>
      </c>
      <c r="G13" s="86" t="s">
        <v>57</v>
      </c>
      <c r="H13" s="86" t="s">
        <v>58</v>
      </c>
      <c r="I13" s="86" t="s">
        <v>59</v>
      </c>
      <c r="J13" s="86" t="s">
        <v>56</v>
      </c>
      <c r="K13" s="86" t="s">
        <v>57</v>
      </c>
      <c r="L13" s="86" t="s">
        <v>58</v>
      </c>
      <c r="M13" s="86" t="s">
        <v>59</v>
      </c>
      <c r="N13" s="86" t="s">
        <v>56</v>
      </c>
      <c r="O13" s="86" t="s">
        <v>57</v>
      </c>
      <c r="P13" s="86" t="s">
        <v>58</v>
      </c>
      <c r="Q13" s="86" t="s">
        <v>59</v>
      </c>
      <c r="R13" s="86" t="s">
        <v>56</v>
      </c>
      <c r="S13" s="86" t="s">
        <v>57</v>
      </c>
      <c r="T13" s="86" t="s">
        <v>58</v>
      </c>
      <c r="U13" s="86" t="s">
        <v>59</v>
      </c>
      <c r="V13" s="86" t="s">
        <v>56</v>
      </c>
      <c r="W13" s="86" t="s">
        <v>57</v>
      </c>
      <c r="X13" s="86" t="s">
        <v>58</v>
      </c>
      <c r="Y13" s="86" t="s">
        <v>59</v>
      </c>
      <c r="Z13" s="86" t="s">
        <v>56</v>
      </c>
      <c r="AA13" s="86" t="s">
        <v>57</v>
      </c>
      <c r="AB13" s="86" t="s">
        <v>58</v>
      </c>
      <c r="AC13" s="86" t="s">
        <v>59</v>
      </c>
      <c r="AD13" s="148" t="s">
        <v>144</v>
      </c>
      <c r="AE13" s="148" t="s">
        <v>145</v>
      </c>
      <c r="AF13" s="148" t="s">
        <v>144</v>
      </c>
      <c r="AG13" s="148" t="s">
        <v>145</v>
      </c>
      <c r="AH13" s="148" t="s">
        <v>144</v>
      </c>
      <c r="AI13" s="148" t="s">
        <v>145</v>
      </c>
      <c r="AJ13" s="385"/>
      <c r="AK13" s="386"/>
    </row>
    <row r="14" spans="1:37" ht="36" customHeight="1" x14ac:dyDescent="0.3">
      <c r="A14" s="76"/>
      <c r="B14" s="411" t="s">
        <v>61</v>
      </c>
      <c r="C14" s="393" t="s">
        <v>66</v>
      </c>
      <c r="D14" s="394"/>
      <c r="E14" s="216">
        <f>'1.) Megye_ITP_3. fejezet'!$C$19</f>
        <v>7.7009999999999996</v>
      </c>
      <c r="F14" s="93"/>
      <c r="G14" s="93"/>
      <c r="H14" s="93"/>
      <c r="I14" s="93"/>
      <c r="J14" s="93"/>
      <c r="K14" s="93"/>
      <c r="L14" s="217"/>
      <c r="M14" s="217"/>
      <c r="N14" s="217"/>
      <c r="O14" s="217"/>
      <c r="P14" s="217">
        <v>4.032</v>
      </c>
      <c r="Q14" s="217">
        <v>3.1989999999999998</v>
      </c>
      <c r="R14" s="217">
        <v>0.47</v>
      </c>
      <c r="S14" s="87"/>
      <c r="T14" s="87"/>
      <c r="U14" s="87"/>
      <c r="V14" s="252"/>
      <c r="W14" s="87"/>
      <c r="X14" s="87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82">
        <f>SUM(F14:AI14)</f>
        <v>7.7009999999999996</v>
      </c>
      <c r="AK14" s="183">
        <f>AJ14-E14</f>
        <v>0</v>
      </c>
    </row>
    <row r="15" spans="1:37" ht="32.25" customHeight="1" x14ac:dyDescent="0.3">
      <c r="A15" s="76"/>
      <c r="B15" s="411"/>
      <c r="C15" s="387" t="s">
        <v>67</v>
      </c>
      <c r="D15" s="387"/>
      <c r="E15" s="216">
        <f>'1.) Megye_ITP_3. fejezet'!$D$19</f>
        <v>4.8029999999999999</v>
      </c>
      <c r="F15" s="93"/>
      <c r="G15" s="93"/>
      <c r="H15" s="93"/>
      <c r="I15" s="93"/>
      <c r="J15" s="93"/>
      <c r="K15" s="93"/>
      <c r="L15" s="217"/>
      <c r="M15" s="217"/>
      <c r="N15" s="217"/>
      <c r="O15" s="217"/>
      <c r="P15" s="217">
        <v>4.4329999999999998</v>
      </c>
      <c r="Q15" s="217"/>
      <c r="R15" s="217">
        <v>0.37</v>
      </c>
      <c r="S15" s="87"/>
      <c r="T15" s="87"/>
      <c r="U15" s="87"/>
      <c r="V15" s="252"/>
      <c r="W15" s="87"/>
      <c r="X15" s="87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82">
        <f t="shared" ref="AJ15:AJ26" si="0">SUM(F15:AI15)</f>
        <v>4.8029999999999999</v>
      </c>
      <c r="AK15" s="183">
        <f t="shared" ref="AK15:AK27" si="1">AJ15-E15</f>
        <v>0</v>
      </c>
    </row>
    <row r="16" spans="1:37" ht="40.5" customHeight="1" x14ac:dyDescent="0.3">
      <c r="A16" s="76"/>
      <c r="B16" s="411"/>
      <c r="C16" s="387" t="s">
        <v>68</v>
      </c>
      <c r="D16" s="387"/>
      <c r="E16" s="218">
        <f>'1.) Megye_ITP_3. fejezet'!$E$19</f>
        <v>3.4430000000000001</v>
      </c>
      <c r="F16" s="93"/>
      <c r="G16" s="93"/>
      <c r="H16" s="93"/>
      <c r="I16" s="93"/>
      <c r="J16" s="93"/>
      <c r="K16" s="93"/>
      <c r="L16" s="217">
        <v>3.4430000000000001</v>
      </c>
      <c r="M16" s="217"/>
      <c r="N16" s="217"/>
      <c r="O16" s="217"/>
      <c r="P16" s="217"/>
      <c r="Q16" s="217"/>
      <c r="R16" s="217"/>
      <c r="S16" s="87"/>
      <c r="T16" s="87"/>
      <c r="U16" s="87"/>
      <c r="V16" s="252"/>
      <c r="W16" s="87"/>
      <c r="X16" s="87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82">
        <f t="shared" si="0"/>
        <v>3.4430000000000001</v>
      </c>
      <c r="AK16" s="183">
        <f t="shared" si="1"/>
        <v>0</v>
      </c>
    </row>
    <row r="17" spans="1:37" ht="48" customHeight="1" x14ac:dyDescent="0.3">
      <c r="A17" s="76"/>
      <c r="B17" s="411"/>
      <c r="C17" s="387" t="s">
        <v>69</v>
      </c>
      <c r="D17" s="387"/>
      <c r="E17" s="218">
        <f>'1.) Megye_ITP_3. fejezet'!$F$19</f>
        <v>5.4889999999999999</v>
      </c>
      <c r="F17" s="93"/>
      <c r="G17" s="93"/>
      <c r="H17" s="93"/>
      <c r="I17" s="93"/>
      <c r="J17" s="93"/>
      <c r="K17" s="93"/>
      <c r="L17" s="217"/>
      <c r="M17" s="217"/>
      <c r="N17" s="217"/>
      <c r="O17" s="217"/>
      <c r="P17" s="217">
        <v>4.1509999999999998</v>
      </c>
      <c r="Q17" s="217"/>
      <c r="R17" s="217"/>
      <c r="S17" s="87"/>
      <c r="T17" s="87"/>
      <c r="U17" s="87"/>
      <c r="V17" s="252">
        <v>1.3380000000000001</v>
      </c>
      <c r="W17" s="87"/>
      <c r="X17" s="87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82">
        <f t="shared" si="0"/>
        <v>5.4889999999999999</v>
      </c>
      <c r="AK17" s="183">
        <f t="shared" si="1"/>
        <v>0</v>
      </c>
    </row>
    <row r="18" spans="1:37" ht="54.75" customHeight="1" x14ac:dyDescent="0.3">
      <c r="A18" s="76"/>
      <c r="B18" s="92" t="s">
        <v>62</v>
      </c>
      <c r="C18" s="404" t="s">
        <v>70</v>
      </c>
      <c r="D18" s="405"/>
      <c r="E18" s="218">
        <f>'1.) Megye_ITP_3. fejezet'!$G$19</f>
        <v>9.952</v>
      </c>
      <c r="F18" s="93"/>
      <c r="G18" s="93"/>
      <c r="H18" s="93"/>
      <c r="I18" s="93"/>
      <c r="J18" s="93"/>
      <c r="K18" s="93"/>
      <c r="L18" s="217"/>
      <c r="M18" s="217"/>
      <c r="N18" s="217"/>
      <c r="O18" s="217"/>
      <c r="P18" s="217">
        <v>9.3170000000000002</v>
      </c>
      <c r="Q18" s="217">
        <v>0.13600000000000001</v>
      </c>
      <c r="R18" s="217">
        <v>0.499</v>
      </c>
      <c r="S18" s="87"/>
      <c r="T18" s="87"/>
      <c r="U18" s="87"/>
      <c r="V18" s="252"/>
      <c r="W18" s="87"/>
      <c r="X18" s="87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82">
        <f t="shared" si="0"/>
        <v>9.952</v>
      </c>
      <c r="AK18" s="183">
        <f t="shared" si="1"/>
        <v>0</v>
      </c>
    </row>
    <row r="19" spans="1:37" ht="40.5" customHeight="1" x14ac:dyDescent="0.3">
      <c r="A19" s="76"/>
      <c r="B19" s="411" t="s">
        <v>63</v>
      </c>
      <c r="C19" s="387" t="s">
        <v>71</v>
      </c>
      <c r="D19" s="387"/>
      <c r="E19" s="218">
        <f>'1.) Megye_ITP_3. fejezet'!$H$19</f>
        <v>5.069</v>
      </c>
      <c r="F19" s="93"/>
      <c r="G19" s="93"/>
      <c r="H19" s="93"/>
      <c r="I19" s="93"/>
      <c r="J19" s="93"/>
      <c r="K19" s="93"/>
      <c r="L19" s="217"/>
      <c r="M19" s="217"/>
      <c r="N19" s="217"/>
      <c r="O19" s="217"/>
      <c r="P19" s="217">
        <v>5.0190000000000001</v>
      </c>
      <c r="Q19" s="217"/>
      <c r="R19" s="217">
        <v>0.05</v>
      </c>
      <c r="S19" s="87"/>
      <c r="T19" s="87"/>
      <c r="U19" s="87"/>
      <c r="V19" s="252"/>
      <c r="W19" s="87"/>
      <c r="X19" s="87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82">
        <f t="shared" si="0"/>
        <v>5.069</v>
      </c>
      <c r="AK19" s="183">
        <f t="shared" si="1"/>
        <v>0</v>
      </c>
    </row>
    <row r="20" spans="1:37" ht="51" customHeight="1" x14ac:dyDescent="0.3">
      <c r="A20" s="76"/>
      <c r="B20" s="411"/>
      <c r="C20" s="404" t="s">
        <v>72</v>
      </c>
      <c r="D20" s="405"/>
      <c r="E20" s="218">
        <f>'1.) Megye_ITP_3. fejezet'!$I$19</f>
        <v>8.4659999999999993</v>
      </c>
      <c r="F20" s="93"/>
      <c r="G20" s="93"/>
      <c r="H20" s="93"/>
      <c r="I20" s="93"/>
      <c r="J20" s="93"/>
      <c r="K20" s="93"/>
      <c r="L20" s="217"/>
      <c r="M20" s="217"/>
      <c r="N20" s="217"/>
      <c r="O20" s="217"/>
      <c r="P20" s="217">
        <v>7.8360000000000003</v>
      </c>
      <c r="Q20" s="217">
        <v>0.61</v>
      </c>
      <c r="R20" s="217">
        <v>0.02</v>
      </c>
      <c r="S20" s="87"/>
      <c r="T20" s="87"/>
      <c r="U20" s="87"/>
      <c r="V20" s="252"/>
      <c r="W20" s="87"/>
      <c r="X20" s="87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82">
        <f t="shared" si="0"/>
        <v>8.4659999999999993</v>
      </c>
      <c r="AK20" s="183">
        <f t="shared" si="1"/>
        <v>0</v>
      </c>
    </row>
    <row r="21" spans="1:37" ht="36" customHeight="1" x14ac:dyDescent="0.3">
      <c r="A21" s="76"/>
      <c r="B21" s="411" t="s">
        <v>64</v>
      </c>
      <c r="C21" s="387" t="s">
        <v>73</v>
      </c>
      <c r="D21" s="387"/>
      <c r="E21" s="218">
        <f>'1.) Megye_ITP_3. fejezet'!$J$19</f>
        <v>1.4490000000000001</v>
      </c>
      <c r="F21" s="93"/>
      <c r="G21" s="93"/>
      <c r="H21" s="93"/>
      <c r="I21" s="93"/>
      <c r="J21" s="93"/>
      <c r="K21" s="93"/>
      <c r="L21" s="217"/>
      <c r="M21" s="217"/>
      <c r="N21" s="217"/>
      <c r="O21" s="217"/>
      <c r="P21" s="217">
        <v>1.4490000000000001</v>
      </c>
      <c r="Q21" s="217"/>
      <c r="R21" s="217"/>
      <c r="S21" s="87"/>
      <c r="T21" s="87"/>
      <c r="U21" s="87"/>
      <c r="V21" s="252"/>
      <c r="W21" s="87"/>
      <c r="X21" s="87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82">
        <f t="shared" si="0"/>
        <v>1.4490000000000001</v>
      </c>
      <c r="AK21" s="183">
        <f t="shared" si="1"/>
        <v>0</v>
      </c>
    </row>
    <row r="22" spans="1:37" ht="42" customHeight="1" x14ac:dyDescent="0.3">
      <c r="A22" s="76"/>
      <c r="B22" s="411"/>
      <c r="C22" s="387" t="s">
        <v>74</v>
      </c>
      <c r="D22" s="387"/>
      <c r="E22" s="218">
        <f>'1.) Megye_ITP_3. fejezet'!$K$19</f>
        <v>2.3780000000000001</v>
      </c>
      <c r="F22" s="93"/>
      <c r="G22" s="93"/>
      <c r="H22" s="93"/>
      <c r="I22" s="93"/>
      <c r="J22" s="93"/>
      <c r="K22" s="93"/>
      <c r="L22" s="217"/>
      <c r="M22" s="217"/>
      <c r="N22" s="217"/>
      <c r="O22" s="217"/>
      <c r="P22" s="217">
        <v>1.151</v>
      </c>
      <c r="Q22" s="217"/>
      <c r="R22" s="217"/>
      <c r="S22" s="87"/>
      <c r="T22" s="87"/>
      <c r="U22" s="87"/>
      <c r="V22" s="252">
        <v>1.2270000000000001</v>
      </c>
      <c r="W22" s="87"/>
      <c r="X22" s="87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82">
        <f t="shared" si="0"/>
        <v>2.3780000000000001</v>
      </c>
      <c r="AK22" s="183">
        <f t="shared" si="1"/>
        <v>0</v>
      </c>
    </row>
    <row r="23" spans="1:37" ht="41.25" customHeight="1" x14ac:dyDescent="0.3">
      <c r="A23" s="76"/>
      <c r="B23" s="411"/>
      <c r="C23" s="387" t="s">
        <v>75</v>
      </c>
      <c r="D23" s="387"/>
      <c r="E23" s="218">
        <f>'1.) Megye_ITP_3. fejezet'!$L$19</f>
        <v>0.33300000000000002</v>
      </c>
      <c r="F23" s="93"/>
      <c r="G23" s="93"/>
      <c r="H23" s="93"/>
      <c r="I23" s="93"/>
      <c r="J23" s="93"/>
      <c r="K23" s="93"/>
      <c r="L23" s="217"/>
      <c r="M23" s="217"/>
      <c r="N23" s="217"/>
      <c r="O23" s="217"/>
      <c r="P23" s="217"/>
      <c r="Q23" s="217"/>
      <c r="R23" s="217">
        <v>0.33300000000000002</v>
      </c>
      <c r="S23" s="87"/>
      <c r="T23" s="87"/>
      <c r="U23" s="87"/>
      <c r="V23" s="252"/>
      <c r="W23" s="87"/>
      <c r="X23" s="87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83">
        <f t="shared" si="0"/>
        <v>0.33300000000000002</v>
      </c>
      <c r="AK23" s="183">
        <f t="shared" si="1"/>
        <v>0</v>
      </c>
    </row>
    <row r="24" spans="1:37" ht="42" customHeight="1" x14ac:dyDescent="0.3">
      <c r="A24" s="76"/>
      <c r="B24" s="411" t="s">
        <v>65</v>
      </c>
      <c r="C24" s="387" t="s">
        <v>76</v>
      </c>
      <c r="D24" s="387"/>
      <c r="E24" s="218">
        <f>'1.) Megye_ITP_3. fejezet'!$M$19</f>
        <v>3.125</v>
      </c>
      <c r="F24" s="93"/>
      <c r="G24" s="93"/>
      <c r="H24" s="93"/>
      <c r="I24" s="93"/>
      <c r="J24" s="93"/>
      <c r="K24" s="93"/>
      <c r="L24" s="217">
        <v>0.93799999999999994</v>
      </c>
      <c r="M24" s="217"/>
      <c r="N24" s="217">
        <v>1.712</v>
      </c>
      <c r="O24" s="217">
        <v>0.47499999999999998</v>
      </c>
      <c r="P24" s="217"/>
      <c r="Q24" s="217"/>
      <c r="R24" s="217"/>
      <c r="S24" s="87"/>
      <c r="T24" s="87"/>
      <c r="U24" s="87"/>
      <c r="V24" s="252"/>
      <c r="W24" s="87"/>
      <c r="X24" s="87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82">
        <f t="shared" si="0"/>
        <v>3.125</v>
      </c>
      <c r="AK24" s="183">
        <f t="shared" si="1"/>
        <v>0</v>
      </c>
    </row>
    <row r="25" spans="1:37" ht="39.75" customHeight="1" x14ac:dyDescent="0.3">
      <c r="A25" s="76"/>
      <c r="B25" s="411"/>
      <c r="C25" s="387" t="s">
        <v>77</v>
      </c>
      <c r="D25" s="387"/>
      <c r="E25" s="218">
        <f>'1.) Megye_ITP_3. fejezet'!$N$19</f>
        <v>0.58099999999999996</v>
      </c>
      <c r="F25" s="93"/>
      <c r="G25" s="93"/>
      <c r="H25" s="93"/>
      <c r="I25" s="93"/>
      <c r="J25" s="93"/>
      <c r="K25" s="93"/>
      <c r="L25" s="217"/>
      <c r="M25" s="217"/>
      <c r="N25" s="217"/>
      <c r="O25" s="217"/>
      <c r="P25" s="217">
        <v>0.44700000000000001</v>
      </c>
      <c r="Q25" s="217">
        <v>7.9000000000000001E-2</v>
      </c>
      <c r="R25" s="217">
        <v>5.5E-2</v>
      </c>
      <c r="S25" s="87"/>
      <c r="T25" s="87"/>
      <c r="U25" s="87"/>
      <c r="V25" s="252"/>
      <c r="W25" s="87"/>
      <c r="X25" s="87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82">
        <f t="shared" si="0"/>
        <v>0.58100000000000007</v>
      </c>
      <c r="AK25" s="183">
        <f t="shared" si="1"/>
        <v>0</v>
      </c>
    </row>
    <row r="26" spans="1:37" ht="44.25" customHeight="1" x14ac:dyDescent="0.3">
      <c r="A26" s="76"/>
      <c r="B26" s="411"/>
      <c r="C26" s="387" t="s">
        <v>78</v>
      </c>
      <c r="D26" s="387"/>
      <c r="E26" s="218">
        <f>'1.) Megye_ITP_3. fejezet'!$O$19</f>
        <v>0.997</v>
      </c>
      <c r="F26" s="93"/>
      <c r="G26" s="93"/>
      <c r="H26" s="93"/>
      <c r="I26" s="93"/>
      <c r="J26" s="93"/>
      <c r="K26" s="93"/>
      <c r="L26" s="217"/>
      <c r="M26" s="217"/>
      <c r="N26" s="217"/>
      <c r="O26" s="217"/>
      <c r="P26" s="217"/>
      <c r="Q26" s="217">
        <v>0.316</v>
      </c>
      <c r="R26" s="217">
        <v>0.68100000000000005</v>
      </c>
      <c r="S26" s="87"/>
      <c r="T26" s="87"/>
      <c r="U26" s="87"/>
      <c r="V26" s="252"/>
      <c r="W26" s="87"/>
      <c r="X26" s="87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82">
        <f t="shared" si="0"/>
        <v>0.99700000000000011</v>
      </c>
      <c r="AK26" s="183">
        <f t="shared" si="1"/>
        <v>0</v>
      </c>
    </row>
    <row r="27" spans="1:37" ht="35.25" customHeight="1" x14ac:dyDescent="0.3">
      <c r="A27" s="76"/>
      <c r="B27" s="76"/>
      <c r="C27" s="76"/>
      <c r="D27" s="76"/>
      <c r="E27" s="219">
        <f>SUM(E14:E26)</f>
        <v>53.786000000000001</v>
      </c>
      <c r="F27" s="220">
        <f>SUM(F14:F26)</f>
        <v>0</v>
      </c>
      <c r="G27" s="220">
        <f t="shared" ref="G27:AJ27" si="2">SUM(G14:G26)</f>
        <v>0</v>
      </c>
      <c r="H27" s="220">
        <f t="shared" si="2"/>
        <v>0</v>
      </c>
      <c r="I27" s="220">
        <f t="shared" si="2"/>
        <v>0</v>
      </c>
      <c r="J27" s="220">
        <f t="shared" si="2"/>
        <v>0</v>
      </c>
      <c r="K27" s="220">
        <f t="shared" si="2"/>
        <v>0</v>
      </c>
      <c r="L27" s="221">
        <f t="shared" si="2"/>
        <v>4.3810000000000002</v>
      </c>
      <c r="M27" s="221">
        <f t="shared" si="2"/>
        <v>0</v>
      </c>
      <c r="N27" s="221">
        <f t="shared" si="2"/>
        <v>1.712</v>
      </c>
      <c r="O27" s="221">
        <f t="shared" si="2"/>
        <v>0.47499999999999998</v>
      </c>
      <c r="P27" s="221">
        <f t="shared" si="2"/>
        <v>37.835000000000001</v>
      </c>
      <c r="Q27" s="221">
        <f t="shared" si="2"/>
        <v>4.34</v>
      </c>
      <c r="R27" s="221">
        <f>SUM(R14:R26)</f>
        <v>2.4779999999999998</v>
      </c>
      <c r="S27" s="222">
        <f t="shared" si="2"/>
        <v>0</v>
      </c>
      <c r="T27" s="222">
        <f t="shared" si="2"/>
        <v>0</v>
      </c>
      <c r="U27" s="222">
        <f t="shared" si="2"/>
        <v>0</v>
      </c>
      <c r="V27" s="220">
        <f t="shared" si="2"/>
        <v>2.5650000000000004</v>
      </c>
      <c r="W27" s="223">
        <f t="shared" si="2"/>
        <v>0</v>
      </c>
      <c r="X27" s="223">
        <f t="shared" si="2"/>
        <v>0</v>
      </c>
      <c r="Y27" s="223">
        <f t="shared" si="2"/>
        <v>0</v>
      </c>
      <c r="Z27" s="223">
        <f t="shared" si="2"/>
        <v>0</v>
      </c>
      <c r="AA27" s="223">
        <f t="shared" si="2"/>
        <v>0</v>
      </c>
      <c r="AB27" s="223">
        <f t="shared" si="2"/>
        <v>0</v>
      </c>
      <c r="AC27" s="223">
        <f t="shared" si="2"/>
        <v>0</v>
      </c>
      <c r="AD27" s="223">
        <f t="shared" si="2"/>
        <v>0</v>
      </c>
      <c r="AE27" s="223">
        <f t="shared" si="2"/>
        <v>0</v>
      </c>
      <c r="AF27" s="223">
        <f t="shared" si="2"/>
        <v>0</v>
      </c>
      <c r="AG27" s="223">
        <f t="shared" si="2"/>
        <v>0</v>
      </c>
      <c r="AH27" s="223">
        <f t="shared" si="2"/>
        <v>0</v>
      </c>
      <c r="AI27" s="223">
        <f t="shared" si="2"/>
        <v>0</v>
      </c>
      <c r="AJ27" s="223">
        <f t="shared" si="2"/>
        <v>53.786000000000001</v>
      </c>
      <c r="AK27" s="224">
        <f t="shared" si="1"/>
        <v>0</v>
      </c>
    </row>
    <row r="28" spans="1:37" x14ac:dyDescent="0.3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37" x14ac:dyDescent="0.3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37" x14ac:dyDescent="0.3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</sheetData>
  <sheetProtection password="CAA7" sheet="1" formatCells="0" formatColumns="0" formatRows="0"/>
  <protectedRanges>
    <protectedRange sqref="F14:U26" name="Tartomány1"/>
    <protectedRange sqref="V14:AI26" name="Tartomány1_1"/>
  </protectedRanges>
  <mergeCells count="33">
    <mergeCell ref="C26:D26"/>
    <mergeCell ref="C19:D19"/>
    <mergeCell ref="N12:Q12"/>
    <mergeCell ref="R12:U12"/>
    <mergeCell ref="B24:B26"/>
    <mergeCell ref="B21:B23"/>
    <mergeCell ref="B14:B17"/>
    <mergeCell ref="B19:B20"/>
    <mergeCell ref="C22:D22"/>
    <mergeCell ref="F12:I12"/>
    <mergeCell ref="C25:D25"/>
    <mergeCell ref="C13:D13"/>
    <mergeCell ref="B1:E5"/>
    <mergeCell ref="C23:D23"/>
    <mergeCell ref="C24:D24"/>
    <mergeCell ref="C17:D17"/>
    <mergeCell ref="C18:D18"/>
    <mergeCell ref="C20:D20"/>
    <mergeCell ref="C8:D8"/>
    <mergeCell ref="C9:D9"/>
    <mergeCell ref="B6:C6"/>
    <mergeCell ref="C15:D15"/>
    <mergeCell ref="C21:D21"/>
    <mergeCell ref="AJ12:AJ13"/>
    <mergeCell ref="AK12:AK13"/>
    <mergeCell ref="C16:D16"/>
    <mergeCell ref="V12:Y12"/>
    <mergeCell ref="Z12:AC12"/>
    <mergeCell ref="AD12:AE12"/>
    <mergeCell ref="AF12:AG12"/>
    <mergeCell ref="AH12:AI12"/>
    <mergeCell ref="J12:M12"/>
    <mergeCell ref="C14:D14"/>
  </mergeCells>
  <conditionalFormatting sqref="AK14:AK27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pageOrder="overThenDown" orientation="landscape" r:id="rId1"/>
  <headerFooter>
    <oddFooter>&amp;P. oldal, összesen: &amp;N</oddFooter>
  </headerFooter>
  <colBreaks count="1" manualBreakCount="1">
    <brk id="13" max="1048575" man="1"/>
  </colBreaks>
  <ignoredErrors>
    <ignoredError sqref="AJ14:AJ27 F27:AI27 AK14:AK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1.) Megye_ITP_3. fejezet</vt:lpstr>
      <vt:lpstr>2.) ÚJ_Megye_ITP_3.fej. folyt.</vt:lpstr>
      <vt:lpstr>3.) Megye_ITP_4. fejezet</vt:lpstr>
      <vt:lpstr>4.) Megye_ITP_5. fejezet </vt:lpstr>
      <vt:lpstr>'3.) Megye_ITP_4. fejezet'!Nyomtatási_cím</vt:lpstr>
      <vt:lpstr>'4.) Megye_ITP_5. fejezet '!Nyomtatási_cím</vt:lpstr>
      <vt:lpstr>'1.) Megye_ITP_3. fejezet'!Nyomtatási_terület</vt:lpstr>
      <vt:lpstr>'2.) ÚJ_Megye_ITP_3.fej. folyt.'!Nyomtatási_terület</vt:lpstr>
      <vt:lpstr>'3.) Megye_ITP_4. fejezet'!Nyomtatási_terület</vt:lpstr>
      <vt:lpstr>'4.) Megye_ITP_5. fejezet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Oszkó Emese</dc:creator>
  <cp:lastModifiedBy>Térségfejlesztési Iroda TFI</cp:lastModifiedBy>
  <cp:lastPrinted>2019-06-04T12:20:48Z</cp:lastPrinted>
  <dcterms:created xsi:type="dcterms:W3CDTF">2014-12-17T18:10:59Z</dcterms:created>
  <dcterms:modified xsi:type="dcterms:W3CDTF">2019-06-14T10:26:20Z</dcterms:modified>
</cp:coreProperties>
</file>